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" sheetId="1" r:id="rId1"/>
  </sheets>
  <definedNames>
    <definedName name="_xlnm.Print_Area" localSheetId="0">'додаток'!$A$1:$V$47</definedName>
  </definedNames>
  <calcPr fullCalcOnLoad="1"/>
</workbook>
</file>

<file path=xl/sharedStrings.xml><?xml version="1.0" encoding="utf-8"?>
<sst xmlns="http://schemas.openxmlformats.org/spreadsheetml/2006/main" count="73" uniqueCount="54">
  <si>
    <t>тис.грн</t>
  </si>
  <si>
    <t>Офіційні трансферти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</si>
  <si>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</si>
  <si>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</si>
  <si>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</si>
  <si>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</si>
  <si>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</si>
  <si>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0100</t>
  </si>
  <si>
    <t>Загальний фонд</t>
  </si>
  <si>
    <t>Спеціальний фонд</t>
  </si>
  <si>
    <t>в т.ч.  м. Покровськ</t>
  </si>
  <si>
    <t>Зведений бюджет</t>
  </si>
  <si>
    <t xml:space="preserve">план 
 2017 рік </t>
  </si>
  <si>
    <t>Види доходів / видатків</t>
  </si>
  <si>
    <t>ДОХОДИ</t>
  </si>
  <si>
    <t>ВИДАТКИ</t>
  </si>
  <si>
    <t>податок на доходи фізичних осіб</t>
  </si>
  <si>
    <t>єдиний податок</t>
  </si>
  <si>
    <t>власні надходження бюджетних установ</t>
  </si>
  <si>
    <t>Соціальний захист та соціальне забезпечення</t>
  </si>
  <si>
    <t>благоустрій міст, сіл, селищ</t>
  </si>
  <si>
    <t>реверсна дотація</t>
  </si>
  <si>
    <t>ФІНАНСУВАННЯ</t>
  </si>
  <si>
    <t>Внутрішнє фінансування</t>
  </si>
  <si>
    <t>Фінансування за рахунок зміни залишків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</si>
  <si>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</si>
  <si>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</si>
  <si>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</si>
  <si>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Фінансуання за активними операціями</t>
  </si>
  <si>
    <t>Зміни  обсягів бюджетних коштів</t>
  </si>
  <si>
    <t>Всього видатків:</t>
  </si>
  <si>
    <t>Всього доходів:</t>
  </si>
  <si>
    <t>акцизний податок</t>
  </si>
  <si>
    <t>плата за землю</t>
  </si>
  <si>
    <t xml:space="preserve">Код  бюджетної класифіка-
ції </t>
  </si>
  <si>
    <r>
      <t xml:space="preserve">Податкові надходження, </t>
    </r>
    <r>
      <rPr>
        <sz val="11"/>
        <rFont val="Arial"/>
        <family val="2"/>
      </rPr>
      <t>в тому числі</t>
    </r>
  </si>
  <si>
    <r>
      <t>Неподаткові надходження,</t>
    </r>
    <r>
      <rPr>
        <b/>
        <sz val="13"/>
        <rFont val="Arial"/>
        <family val="2"/>
      </rPr>
      <t xml:space="preserve"> </t>
    </r>
    <r>
      <rPr>
        <sz val="11"/>
        <rFont val="Arial"/>
        <family val="2"/>
      </rPr>
      <t>в тому числі</t>
    </r>
  </si>
  <si>
    <r>
      <t xml:space="preserve">Житлово-комунальне господарство, </t>
    </r>
    <r>
      <rPr>
        <sz val="11"/>
        <rFont val="Arial"/>
        <family val="2"/>
      </rPr>
      <t xml:space="preserve">в тому числі </t>
    </r>
  </si>
  <si>
    <t>відхилення 
(+/- 2018 рік  до 2017 року)</t>
  </si>
  <si>
    <t>Доходи від операцій з капіталом</t>
  </si>
  <si>
    <t>план 
2018 року</t>
  </si>
  <si>
    <t>план 
 2018 року</t>
  </si>
  <si>
    <r>
      <t xml:space="preserve">Економічна діяльність, </t>
    </r>
    <r>
      <rPr>
        <sz val="11"/>
        <rFont val="Arial"/>
        <family val="2"/>
      </rPr>
      <t>в тому числ</t>
    </r>
    <r>
      <rPr>
        <b/>
        <i/>
        <sz val="11"/>
        <rFont val="Arial"/>
        <family val="2"/>
      </rPr>
      <t>і</t>
    </r>
  </si>
  <si>
    <r>
      <t xml:space="preserve">Міжбюджетні трансферти, </t>
    </r>
    <r>
      <rPr>
        <sz val="11"/>
        <rFont val="Arial"/>
        <family val="2"/>
      </rPr>
      <t>в тому числі</t>
    </r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</si>
  <si>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</si>
  <si>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</si>
  <si>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</si>
  <si>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 xml:space="preserve"> засоби масової інформації</t>
  </si>
  <si>
    <t>охорона та раціональне використання природних ресурсів</t>
  </si>
  <si>
    <t>Інша  діяльність,в тому числі</t>
  </si>
  <si>
    <t xml:space="preserve"> ВИКОНАННЯ БЮДЖЕТУ МІСТА ПОКРОВСЬК 
ЗА  2018 РІК</t>
  </si>
  <si>
    <t>виконання
 2018 року</t>
  </si>
  <si>
    <t>виконання
 2017 року</t>
  </si>
  <si>
    <t>Здійснення заходів із землеустрою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</si>
</sst>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204" fontId="7" fillId="0" borderId="10" xfId="0" applyNumberFormat="1" applyFont="1" applyFill="1" applyBorder="1" applyAlignment="1">
      <alignment horizontal="right" wrapText="1"/>
    </xf>
    <xf numFmtId="204" fontId="8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top" wrapText="1"/>
    </xf>
    <xf numFmtId="204" fontId="6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right" vertical="top" wrapText="1"/>
    </xf>
    <xf numFmtId="20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204" fontId="6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04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04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 indent="2"/>
    </xf>
    <xf numFmtId="0" fontId="8" fillId="0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justify" vertical="top" wrapText="1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04" fontId="7" fillId="0" borderId="10" xfId="0" applyNumberFormat="1" applyFont="1" applyFill="1" applyBorder="1" applyAlignment="1">
      <alignment horizontal="center" vertical="center" wrapText="1"/>
    </xf>
    <xf numFmtId="204" fontId="29" fillId="0" borderId="10" xfId="0" applyNumberFormat="1" applyFont="1" applyFill="1" applyBorder="1" applyAlignment="1">
      <alignment horizontal="right" wrapText="1"/>
    </xf>
    <xf numFmtId="204" fontId="6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75" zoomScaleNormal="75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52.7109375" style="17" customWidth="1"/>
    <col min="2" max="2" width="13.8515625" style="17" customWidth="1"/>
    <col min="3" max="3" width="12.140625" style="17" hidden="1" customWidth="1"/>
    <col min="4" max="4" width="14.421875" style="17" customWidth="1"/>
    <col min="5" max="5" width="13.421875" style="17" customWidth="1"/>
    <col min="6" max="6" width="14.421875" style="17" bestFit="1" customWidth="1"/>
    <col min="7" max="7" width="15.28125" style="17" customWidth="1"/>
    <col min="8" max="8" width="9.7109375" style="17" hidden="1" customWidth="1"/>
    <col min="9" max="9" width="12.28125" style="17" customWidth="1"/>
    <col min="10" max="10" width="13.00390625" style="17" customWidth="1"/>
    <col min="11" max="11" width="15.28125" style="17" customWidth="1"/>
    <col min="12" max="12" width="15.28125" style="17" bestFit="1" customWidth="1"/>
    <col min="13" max="13" width="12.57421875" style="17" hidden="1" customWidth="1"/>
    <col min="14" max="14" width="15.421875" style="17" customWidth="1"/>
    <col min="15" max="15" width="12.7109375" style="17" customWidth="1"/>
    <col min="16" max="16" width="13.28125" style="17" customWidth="1"/>
    <col min="17" max="17" width="15.28125" style="17" bestFit="1" customWidth="1"/>
    <col min="18" max="18" width="11.7109375" style="17" hidden="1" customWidth="1"/>
    <col min="19" max="19" width="13.28125" style="17" customWidth="1"/>
    <col min="20" max="20" width="13.57421875" style="17" customWidth="1"/>
    <col min="21" max="21" width="13.140625" style="17" customWidth="1"/>
    <col min="22" max="22" width="15.28125" style="17" bestFit="1" customWidth="1"/>
    <col min="23" max="23" width="9.140625" style="17" customWidth="1"/>
    <col min="24" max="24" width="8.8515625" style="17" customWidth="1"/>
    <col min="25" max="25" width="7.7109375" style="17" customWidth="1"/>
    <col min="26" max="32" width="9.140625" style="17" customWidth="1"/>
    <col min="33" max="33" width="0.5625" style="17" customWidth="1"/>
    <col min="34" max="40" width="9.140625" style="17" customWidth="1"/>
    <col min="41" max="41" width="0.71875" style="17" customWidth="1"/>
    <col min="42" max="63" width="9.140625" style="17" customWidth="1"/>
    <col min="64" max="64" width="3.28125" style="17" customWidth="1"/>
    <col min="65" max="65" width="7.28125" style="17" customWidth="1"/>
    <col min="66" max="83" width="9.140625" style="17" customWidth="1"/>
    <col min="84" max="84" width="1.1484375" style="17" customWidth="1"/>
    <col min="85" max="102" width="9.140625" style="17" hidden="1" customWidth="1"/>
    <col min="103" max="122" width="0" style="17" hidden="1" customWidth="1"/>
    <col min="123" max="132" width="9.140625" style="17" customWidth="1"/>
    <col min="133" max="133" width="0.85546875" style="17" customWidth="1"/>
    <col min="134" max="141" width="9.140625" style="17" hidden="1" customWidth="1"/>
    <col min="142" max="16384" width="9.140625" style="17" customWidth="1"/>
  </cols>
  <sheetData>
    <row r="1" spans="1:22" ht="45.7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ht="12.75" customHeight="1">
      <c r="V2" s="17" t="s">
        <v>0</v>
      </c>
    </row>
    <row r="3" spans="1:22" s="19" customFormat="1" ht="14.25" customHeight="1">
      <c r="A3" s="50" t="s">
        <v>13</v>
      </c>
      <c r="B3" s="43" t="s">
        <v>34</v>
      </c>
      <c r="C3" s="50" t="s">
        <v>11</v>
      </c>
      <c r="D3" s="53"/>
      <c r="E3" s="53"/>
      <c r="F3" s="53"/>
      <c r="G3" s="53"/>
      <c r="H3" s="53"/>
      <c r="I3" s="53"/>
      <c r="J3" s="53"/>
      <c r="K3" s="53"/>
      <c r="L3" s="54"/>
      <c r="M3" s="43" t="s">
        <v>10</v>
      </c>
      <c r="N3" s="43"/>
      <c r="O3" s="43"/>
      <c r="P3" s="43"/>
      <c r="Q3" s="43"/>
      <c r="R3" s="43"/>
      <c r="S3" s="43"/>
      <c r="T3" s="43"/>
      <c r="U3" s="43"/>
      <c r="V3" s="43"/>
    </row>
    <row r="4" spans="1:22" s="19" customFormat="1" ht="14.25">
      <c r="A4" s="51"/>
      <c r="B4" s="43"/>
      <c r="C4" s="43" t="s">
        <v>8</v>
      </c>
      <c r="D4" s="43"/>
      <c r="E4" s="43"/>
      <c r="F4" s="43"/>
      <c r="G4" s="43"/>
      <c r="H4" s="43" t="s">
        <v>9</v>
      </c>
      <c r="I4" s="43"/>
      <c r="J4" s="43"/>
      <c r="K4" s="43"/>
      <c r="L4" s="43"/>
      <c r="M4" s="43" t="s">
        <v>8</v>
      </c>
      <c r="N4" s="43"/>
      <c r="O4" s="43"/>
      <c r="P4" s="43"/>
      <c r="Q4" s="43"/>
      <c r="R4" s="43" t="s">
        <v>9</v>
      </c>
      <c r="S4" s="43"/>
      <c r="T4" s="43"/>
      <c r="U4" s="43"/>
      <c r="V4" s="43"/>
    </row>
    <row r="5" spans="1:22" s="19" customFormat="1" ht="57">
      <c r="A5" s="52"/>
      <c r="B5" s="43"/>
      <c r="C5" s="18" t="s">
        <v>12</v>
      </c>
      <c r="D5" s="18" t="s">
        <v>40</v>
      </c>
      <c r="E5" s="18" t="s">
        <v>51</v>
      </c>
      <c r="F5" s="18" t="s">
        <v>52</v>
      </c>
      <c r="G5" s="20" t="s">
        <v>38</v>
      </c>
      <c r="H5" s="18" t="s">
        <v>12</v>
      </c>
      <c r="I5" s="18" t="s">
        <v>41</v>
      </c>
      <c r="J5" s="18" t="s">
        <v>51</v>
      </c>
      <c r="K5" s="18" t="s">
        <v>52</v>
      </c>
      <c r="L5" s="20" t="s">
        <v>38</v>
      </c>
      <c r="M5" s="18" t="s">
        <v>12</v>
      </c>
      <c r="N5" s="18" t="s">
        <v>41</v>
      </c>
      <c r="O5" s="18" t="s">
        <v>51</v>
      </c>
      <c r="P5" s="18" t="s">
        <v>52</v>
      </c>
      <c r="Q5" s="20" t="s">
        <v>38</v>
      </c>
      <c r="R5" s="18" t="s">
        <v>12</v>
      </c>
      <c r="S5" s="18" t="s">
        <v>40</v>
      </c>
      <c r="T5" s="18" t="s">
        <v>51</v>
      </c>
      <c r="U5" s="18" t="s">
        <v>52</v>
      </c>
      <c r="V5" s="20" t="s">
        <v>38</v>
      </c>
    </row>
    <row r="6" spans="1:22" s="21" customFormat="1" ht="16.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5" customFormat="1" ht="16.5">
      <c r="A7" s="22" t="s">
        <v>35</v>
      </c>
      <c r="B7" s="9">
        <v>10000000</v>
      </c>
      <c r="C7" s="23">
        <v>325351.1</v>
      </c>
      <c r="D7" s="24">
        <v>542906</v>
      </c>
      <c r="E7" s="24">
        <v>544115.5</v>
      </c>
      <c r="F7" s="24">
        <v>407687.3</v>
      </c>
      <c r="G7" s="24">
        <f aca="true" t="shared" si="0" ref="G7:G14">E7-F7</f>
        <v>136428.2</v>
      </c>
      <c r="H7" s="24"/>
      <c r="I7" s="24">
        <v>178</v>
      </c>
      <c r="J7" s="24">
        <v>187.1</v>
      </c>
      <c r="K7" s="24">
        <v>176.6</v>
      </c>
      <c r="L7" s="24">
        <f>J7-K7</f>
        <v>10.5</v>
      </c>
      <c r="M7" s="23">
        <v>322020</v>
      </c>
      <c r="N7" s="23">
        <v>537424.1</v>
      </c>
      <c r="O7" s="23">
        <v>538652.2</v>
      </c>
      <c r="P7" s="23">
        <v>402719.8</v>
      </c>
      <c r="Q7" s="23">
        <f aca="true" t="shared" si="1" ref="Q7:Q14">O7-P7</f>
        <v>135932.39999999997</v>
      </c>
      <c r="R7" s="23"/>
      <c r="S7" s="23">
        <v>80</v>
      </c>
      <c r="T7" s="23">
        <v>91.2</v>
      </c>
      <c r="U7" s="23">
        <v>82.1</v>
      </c>
      <c r="V7" s="23">
        <f>T7-U7</f>
        <v>9.100000000000009</v>
      </c>
    </row>
    <row r="8" spans="1:22" s="3" customFormat="1" ht="16.5">
      <c r="A8" s="26" t="s">
        <v>16</v>
      </c>
      <c r="B8" s="27">
        <v>11010000</v>
      </c>
      <c r="C8" s="1">
        <v>265000</v>
      </c>
      <c r="D8" s="1">
        <v>456397.8</v>
      </c>
      <c r="E8" s="1">
        <v>457038.8</v>
      </c>
      <c r="F8" s="1">
        <v>333272.7</v>
      </c>
      <c r="G8" s="13">
        <f t="shared" si="0"/>
        <v>123766.09999999998</v>
      </c>
      <c r="H8" s="1"/>
      <c r="I8" s="1"/>
      <c r="J8" s="1"/>
      <c r="K8" s="1"/>
      <c r="L8" s="1"/>
      <c r="M8" s="1">
        <v>265000</v>
      </c>
      <c r="N8" s="1">
        <v>456397.8</v>
      </c>
      <c r="O8" s="1">
        <v>457038.8</v>
      </c>
      <c r="P8" s="1">
        <v>333272.7</v>
      </c>
      <c r="Q8" s="40">
        <f t="shared" si="1"/>
        <v>123766.09999999998</v>
      </c>
      <c r="R8" s="28"/>
      <c r="S8" s="28"/>
      <c r="T8" s="28"/>
      <c r="U8" s="28"/>
      <c r="V8" s="28"/>
    </row>
    <row r="9" spans="1:22" s="3" customFormat="1" ht="16.5">
      <c r="A9" s="26" t="s">
        <v>32</v>
      </c>
      <c r="B9" s="27">
        <v>14000000</v>
      </c>
      <c r="C9" s="1">
        <v>20208</v>
      </c>
      <c r="D9" s="1">
        <v>23929.4</v>
      </c>
      <c r="E9" s="1">
        <v>24067.8</v>
      </c>
      <c r="F9" s="1">
        <v>21331.1</v>
      </c>
      <c r="G9" s="13">
        <f t="shared" si="0"/>
        <v>2736.7000000000007</v>
      </c>
      <c r="H9" s="1"/>
      <c r="I9" s="1"/>
      <c r="J9" s="1"/>
      <c r="K9" s="1"/>
      <c r="L9" s="1"/>
      <c r="M9" s="1">
        <v>20000</v>
      </c>
      <c r="N9" s="1">
        <v>23663.6</v>
      </c>
      <c r="O9" s="1">
        <v>23738.9</v>
      </c>
      <c r="P9" s="1">
        <v>21061.7</v>
      </c>
      <c r="Q9" s="40">
        <f t="shared" si="1"/>
        <v>2677.2000000000007</v>
      </c>
      <c r="R9" s="28"/>
      <c r="S9" s="28"/>
      <c r="T9" s="28"/>
      <c r="U9" s="28"/>
      <c r="V9" s="28"/>
    </row>
    <row r="10" spans="1:22" s="3" customFormat="1" ht="16.5">
      <c r="A10" s="26" t="s">
        <v>33</v>
      </c>
      <c r="B10" s="27">
        <v>18010000</v>
      </c>
      <c r="C10" s="1">
        <v>17969</v>
      </c>
      <c r="D10" s="1">
        <v>21471.5</v>
      </c>
      <c r="E10" s="1">
        <v>21530.8</v>
      </c>
      <c r="F10" s="1">
        <v>19371.7</v>
      </c>
      <c r="G10" s="13">
        <f t="shared" si="0"/>
        <v>2159.0999999999985</v>
      </c>
      <c r="H10" s="1"/>
      <c r="I10" s="1"/>
      <c r="J10" s="1"/>
      <c r="K10" s="1"/>
      <c r="L10" s="1"/>
      <c r="M10" s="1">
        <v>17000</v>
      </c>
      <c r="N10" s="1">
        <v>20454.9</v>
      </c>
      <c r="O10" s="1">
        <v>20656.1</v>
      </c>
      <c r="P10" s="1">
        <v>18457</v>
      </c>
      <c r="Q10" s="40">
        <f t="shared" si="1"/>
        <v>2199.0999999999985</v>
      </c>
      <c r="R10" s="28"/>
      <c r="S10" s="28"/>
      <c r="T10" s="28"/>
      <c r="U10" s="28"/>
      <c r="V10" s="28"/>
    </row>
    <row r="11" spans="1:22" s="3" customFormat="1" ht="16.5">
      <c r="A11" s="26" t="s">
        <v>17</v>
      </c>
      <c r="B11" s="27">
        <v>18050000</v>
      </c>
      <c r="C11" s="1">
        <v>21523.7</v>
      </c>
      <c r="D11" s="1">
        <v>41001.3</v>
      </c>
      <c r="E11" s="1">
        <v>41331.6</v>
      </c>
      <c r="F11" s="1">
        <v>31507.6</v>
      </c>
      <c r="G11" s="13">
        <f t="shared" si="0"/>
        <v>9824</v>
      </c>
      <c r="H11" s="1"/>
      <c r="I11" s="1"/>
      <c r="J11" s="1"/>
      <c r="K11" s="1"/>
      <c r="L11" s="1"/>
      <c r="M11" s="1">
        <v>19585</v>
      </c>
      <c r="N11" s="1">
        <v>36801.8</v>
      </c>
      <c r="O11" s="1">
        <v>37104.6</v>
      </c>
      <c r="P11" s="1">
        <v>27799.3</v>
      </c>
      <c r="Q11" s="40">
        <f t="shared" si="1"/>
        <v>9305.3</v>
      </c>
      <c r="R11" s="28"/>
      <c r="S11" s="28"/>
      <c r="T11" s="28"/>
      <c r="U11" s="28"/>
      <c r="V11" s="28"/>
    </row>
    <row r="12" spans="1:22" s="32" customFormat="1" ht="16.5">
      <c r="A12" s="29" t="s">
        <v>36</v>
      </c>
      <c r="B12" s="30">
        <v>20000000</v>
      </c>
      <c r="C12" s="2">
        <v>17720</v>
      </c>
      <c r="D12" s="2">
        <v>12897.7</v>
      </c>
      <c r="E12" s="2">
        <v>13400.1</v>
      </c>
      <c r="F12" s="2">
        <v>13925.6</v>
      </c>
      <c r="G12" s="24">
        <f t="shared" si="0"/>
        <v>-525.5</v>
      </c>
      <c r="H12" s="2"/>
      <c r="I12" s="2">
        <v>37454.6</v>
      </c>
      <c r="J12" s="2">
        <v>39081.3</v>
      </c>
      <c r="K12" s="2">
        <v>26518.2</v>
      </c>
      <c r="L12" s="24">
        <f>J12-K12</f>
        <v>12563.100000000002</v>
      </c>
      <c r="M12" s="2">
        <v>17558.4</v>
      </c>
      <c r="N12" s="2">
        <v>12860.4</v>
      </c>
      <c r="O12" s="2">
        <v>13339.1</v>
      </c>
      <c r="P12" s="2">
        <v>13815.4</v>
      </c>
      <c r="Q12" s="23">
        <f t="shared" si="1"/>
        <v>-476.2999999999993</v>
      </c>
      <c r="R12" s="31"/>
      <c r="S12" s="31">
        <v>37383.7</v>
      </c>
      <c r="T12" s="31">
        <v>39010.4</v>
      </c>
      <c r="U12" s="31">
        <v>26394.2</v>
      </c>
      <c r="V12" s="31">
        <f>T12-U12</f>
        <v>12616.2</v>
      </c>
    </row>
    <row r="13" spans="1:22" s="3" customFormat="1" ht="16.5">
      <c r="A13" s="26" t="s">
        <v>18</v>
      </c>
      <c r="B13" s="27">
        <v>25000000</v>
      </c>
      <c r="C13" s="1">
        <v>12286.3</v>
      </c>
      <c r="D13" s="1"/>
      <c r="E13" s="1"/>
      <c r="F13" s="1"/>
      <c r="G13" s="1"/>
      <c r="H13" s="1"/>
      <c r="I13" s="1">
        <v>37403.6</v>
      </c>
      <c r="J13" s="1">
        <v>39025.4</v>
      </c>
      <c r="K13" s="1">
        <v>26377.6</v>
      </c>
      <c r="L13" s="1">
        <f>J13-K13</f>
        <v>12647.800000000003</v>
      </c>
      <c r="M13" s="1"/>
      <c r="N13" s="1"/>
      <c r="O13" s="1"/>
      <c r="P13" s="1"/>
      <c r="Q13" s="1"/>
      <c r="R13" s="28"/>
      <c r="S13" s="28">
        <v>37332.7</v>
      </c>
      <c r="T13" s="28">
        <v>38954.5</v>
      </c>
      <c r="U13" s="28">
        <v>26253.6</v>
      </c>
      <c r="V13" s="28">
        <f>T13-U13</f>
        <v>12700.900000000001</v>
      </c>
    </row>
    <row r="14" spans="1:22" s="3" customFormat="1" ht="16.5">
      <c r="A14" s="33" t="s">
        <v>39</v>
      </c>
      <c r="B14" s="30">
        <v>30000000</v>
      </c>
      <c r="C14" s="1"/>
      <c r="D14" s="1"/>
      <c r="E14" s="2">
        <v>10.9</v>
      </c>
      <c r="F14" s="2">
        <v>3.9</v>
      </c>
      <c r="G14" s="24">
        <f t="shared" si="0"/>
        <v>7</v>
      </c>
      <c r="H14" s="1"/>
      <c r="I14" s="15">
        <v>317</v>
      </c>
      <c r="J14" s="2">
        <v>317.3</v>
      </c>
      <c r="K14" s="2">
        <v>0.1</v>
      </c>
      <c r="L14" s="1"/>
      <c r="M14" s="1"/>
      <c r="N14" s="1"/>
      <c r="O14" s="2">
        <v>10.9</v>
      </c>
      <c r="P14" s="2">
        <v>3.9</v>
      </c>
      <c r="Q14" s="23">
        <f t="shared" si="1"/>
        <v>7</v>
      </c>
      <c r="R14" s="28"/>
      <c r="S14" s="42">
        <v>317</v>
      </c>
      <c r="T14" s="42">
        <v>317.2</v>
      </c>
      <c r="U14" s="31">
        <v>0.1</v>
      </c>
      <c r="V14" s="31">
        <f>T14-U14</f>
        <v>317.09999999999997</v>
      </c>
    </row>
    <row r="15" spans="1:22" s="32" customFormat="1" ht="16.5">
      <c r="A15" s="34" t="s">
        <v>1</v>
      </c>
      <c r="B15" s="30">
        <v>40000000</v>
      </c>
      <c r="C15" s="31">
        <v>294214.4</v>
      </c>
      <c r="D15" s="2">
        <v>463597.2</v>
      </c>
      <c r="E15" s="2">
        <v>437283.2</v>
      </c>
      <c r="F15" s="2">
        <v>414077.9</v>
      </c>
      <c r="G15" s="24">
        <f>E15-F15</f>
        <v>23205.29999999999</v>
      </c>
      <c r="H15" s="2"/>
      <c r="I15" s="2">
        <v>55294.6</v>
      </c>
      <c r="J15" s="2">
        <v>1183</v>
      </c>
      <c r="K15" s="2">
        <v>10000</v>
      </c>
      <c r="L15" s="2"/>
      <c r="M15" s="2">
        <v>293796.5</v>
      </c>
      <c r="N15" s="2">
        <v>461812.4</v>
      </c>
      <c r="O15" s="2">
        <v>435504.2</v>
      </c>
      <c r="P15" s="2">
        <v>411409.8</v>
      </c>
      <c r="Q15" s="23">
        <f>O15-P15</f>
        <v>24094.400000000023</v>
      </c>
      <c r="R15" s="31"/>
      <c r="S15" s="31">
        <v>55294.6</v>
      </c>
      <c r="T15" s="31">
        <v>1183</v>
      </c>
      <c r="U15" s="31">
        <v>10000</v>
      </c>
      <c r="V15" s="31"/>
    </row>
    <row r="16" spans="1:22" s="3" customFormat="1" ht="16.5">
      <c r="A16" s="35" t="s">
        <v>31</v>
      </c>
      <c r="B16" s="36"/>
      <c r="C16" s="15">
        <f>C7+C12+C15</f>
        <v>637285.5</v>
      </c>
      <c r="D16" s="15">
        <f>D7+D12+D15+D14</f>
        <v>1019400.8999999999</v>
      </c>
      <c r="E16" s="15">
        <f>E7+E12+E15+E14</f>
        <v>994809.7000000001</v>
      </c>
      <c r="F16" s="15">
        <f>F7+F12+F15+F14</f>
        <v>835694.7000000001</v>
      </c>
      <c r="G16" s="24">
        <f>E16-F16</f>
        <v>159115</v>
      </c>
      <c r="H16" s="15"/>
      <c r="I16" s="15">
        <f>I7+I12+I15+I14</f>
        <v>93244.2</v>
      </c>
      <c r="J16" s="15">
        <f>J7+J12+J14+J15</f>
        <v>40768.700000000004</v>
      </c>
      <c r="K16" s="15">
        <f>K7+K12+K15</f>
        <v>36694.8</v>
      </c>
      <c r="L16" s="24">
        <f>J16-K16</f>
        <v>4073.9000000000015</v>
      </c>
      <c r="M16" s="15">
        <f>M7+M12+M15</f>
        <v>633374.9</v>
      </c>
      <c r="N16" s="15">
        <f>N7+N12+N15</f>
        <v>1012096.9</v>
      </c>
      <c r="O16" s="15">
        <f>O7+O12+O15+O14</f>
        <v>987506.4</v>
      </c>
      <c r="P16" s="15">
        <f>P7+P12+P15+P14</f>
        <v>827948.9</v>
      </c>
      <c r="Q16" s="23">
        <f>O16-P16</f>
        <v>159557.5</v>
      </c>
      <c r="R16" s="15"/>
      <c r="S16" s="15">
        <f>S7+S12+S15+S14</f>
        <v>93075.29999999999</v>
      </c>
      <c r="T16" s="15">
        <f>T7+T12+T14+T15</f>
        <v>40601.799999999996</v>
      </c>
      <c r="U16" s="15">
        <f>U7+U12+U15+U14</f>
        <v>36476.4</v>
      </c>
      <c r="V16" s="31">
        <f>T16-U16</f>
        <v>4125.399999999994</v>
      </c>
    </row>
    <row r="17" spans="1:22" s="3" customFormat="1" ht="16.5">
      <c r="A17" s="47" t="s">
        <v>15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s="32" customFormat="1" ht="16.5">
      <c r="A18" s="8" t="s">
        <v>2</v>
      </c>
      <c r="B18" s="38" t="s">
        <v>7</v>
      </c>
      <c r="C18" s="2"/>
      <c r="D18" s="2">
        <v>51262.8</v>
      </c>
      <c r="E18" s="2">
        <v>50271.8</v>
      </c>
      <c r="F18" s="2">
        <v>34128.5</v>
      </c>
      <c r="G18" s="2">
        <f>E18-F18</f>
        <v>16143.300000000003</v>
      </c>
      <c r="H18" s="2"/>
      <c r="I18" s="2">
        <v>2412.1</v>
      </c>
      <c r="J18" s="2">
        <v>2379.3</v>
      </c>
      <c r="K18" s="2">
        <v>1312.9</v>
      </c>
      <c r="L18" s="2">
        <f aca="true" t="shared" si="2" ref="L18:L23">J18-K18</f>
        <v>1066.4</v>
      </c>
      <c r="M18" s="2">
        <v>21613.8</v>
      </c>
      <c r="N18" s="2">
        <v>48468.8</v>
      </c>
      <c r="O18" s="2">
        <v>47790.1</v>
      </c>
      <c r="P18" s="2">
        <v>32334.4</v>
      </c>
      <c r="Q18" s="2">
        <f>O18-P18</f>
        <v>15455.699999999997</v>
      </c>
      <c r="R18" s="31">
        <v>2564</v>
      </c>
      <c r="S18" s="31">
        <v>2412.1</v>
      </c>
      <c r="T18" s="2">
        <v>2379.3</v>
      </c>
      <c r="U18" s="2">
        <v>1187.9</v>
      </c>
      <c r="V18" s="31">
        <f>T18-U18</f>
        <v>1191.4</v>
      </c>
    </row>
    <row r="19" spans="1:22" s="32" customFormat="1" ht="16.5">
      <c r="A19" s="8" t="s">
        <v>3</v>
      </c>
      <c r="B19" s="39">
        <v>1000</v>
      </c>
      <c r="C19" s="2"/>
      <c r="D19" s="2">
        <v>178670.7</v>
      </c>
      <c r="E19" s="2">
        <v>176361.2</v>
      </c>
      <c r="F19" s="2">
        <v>134158.5</v>
      </c>
      <c r="G19" s="2">
        <f aca="true" t="shared" si="3" ref="G19:G35">E19-F19</f>
        <v>42202.70000000001</v>
      </c>
      <c r="H19" s="2"/>
      <c r="I19" s="2">
        <v>45426.7</v>
      </c>
      <c r="J19" s="2">
        <v>43426.1</v>
      </c>
      <c r="K19" s="2">
        <v>35402.7</v>
      </c>
      <c r="L19" s="2">
        <f t="shared" si="2"/>
        <v>8023.4000000000015</v>
      </c>
      <c r="M19" s="2">
        <v>147771.9</v>
      </c>
      <c r="N19" s="2">
        <v>178670.7</v>
      </c>
      <c r="O19" s="2">
        <v>176361.2</v>
      </c>
      <c r="P19" s="2">
        <v>134158.5</v>
      </c>
      <c r="Q19" s="2">
        <f aca="true" t="shared" si="4" ref="Q19:Q35">O19-P19</f>
        <v>42202.70000000001</v>
      </c>
      <c r="R19" s="31">
        <v>12767.4</v>
      </c>
      <c r="S19" s="31">
        <v>45426.7</v>
      </c>
      <c r="T19" s="2">
        <v>43426.1</v>
      </c>
      <c r="U19" s="2">
        <v>35402.7</v>
      </c>
      <c r="V19" s="31">
        <f aca="true" t="shared" si="5" ref="V19:V35">T19-U19</f>
        <v>8023.4000000000015</v>
      </c>
    </row>
    <row r="20" spans="1:22" s="32" customFormat="1" ht="16.5">
      <c r="A20" s="8" t="s">
        <v>4</v>
      </c>
      <c r="B20" s="39">
        <v>2000</v>
      </c>
      <c r="C20" s="2"/>
      <c r="D20" s="2">
        <v>116325.4</v>
      </c>
      <c r="E20" s="2">
        <v>110116.6</v>
      </c>
      <c r="F20" s="2">
        <v>104061.8</v>
      </c>
      <c r="G20" s="2">
        <f t="shared" si="3"/>
        <v>6054.800000000003</v>
      </c>
      <c r="H20" s="2"/>
      <c r="I20" s="2">
        <v>13454.5</v>
      </c>
      <c r="J20" s="2">
        <v>12978.5</v>
      </c>
      <c r="K20" s="2">
        <v>15399.7</v>
      </c>
      <c r="L20" s="2">
        <f t="shared" si="2"/>
        <v>-2421.2000000000007</v>
      </c>
      <c r="M20" s="2">
        <v>82119.6</v>
      </c>
      <c r="N20" s="2">
        <v>116325.4</v>
      </c>
      <c r="O20" s="2">
        <v>110116.6</v>
      </c>
      <c r="P20" s="2">
        <v>104061.8</v>
      </c>
      <c r="Q20" s="2">
        <f t="shared" si="4"/>
        <v>6054.800000000003</v>
      </c>
      <c r="R20" s="31">
        <v>8993.4</v>
      </c>
      <c r="S20" s="31">
        <v>13454.5</v>
      </c>
      <c r="T20" s="2">
        <v>12978.5</v>
      </c>
      <c r="U20" s="2">
        <v>15399.7</v>
      </c>
      <c r="V20" s="31">
        <f t="shared" si="5"/>
        <v>-2421.2000000000007</v>
      </c>
    </row>
    <row r="21" spans="1:22" s="32" customFormat="1" ht="33">
      <c r="A21" s="8" t="s">
        <v>19</v>
      </c>
      <c r="B21" s="39">
        <v>3000</v>
      </c>
      <c r="C21" s="2"/>
      <c r="D21" s="2">
        <v>246235</v>
      </c>
      <c r="E21" s="2">
        <v>245185.6</v>
      </c>
      <c r="F21" s="2">
        <v>222999.5</v>
      </c>
      <c r="G21" s="2">
        <f t="shared" si="3"/>
        <v>22186.100000000006</v>
      </c>
      <c r="H21" s="2"/>
      <c r="I21" s="2">
        <v>4220.6</v>
      </c>
      <c r="J21" s="2">
        <v>4147.2</v>
      </c>
      <c r="K21" s="2">
        <v>522.6</v>
      </c>
      <c r="L21" s="2">
        <f t="shared" si="2"/>
        <v>3624.6</v>
      </c>
      <c r="M21" s="2">
        <v>165939.2</v>
      </c>
      <c r="N21" s="2">
        <v>246057.8</v>
      </c>
      <c r="O21" s="2">
        <v>245055.8</v>
      </c>
      <c r="P21" s="2">
        <v>222849.9</v>
      </c>
      <c r="Q21" s="2">
        <f t="shared" si="4"/>
        <v>22205.899999999994</v>
      </c>
      <c r="R21" s="31">
        <v>131</v>
      </c>
      <c r="S21" s="31">
        <v>4149.6</v>
      </c>
      <c r="T21" s="2">
        <v>4076.2</v>
      </c>
      <c r="U21" s="2">
        <v>424.2</v>
      </c>
      <c r="V21" s="31">
        <f t="shared" si="5"/>
        <v>3652</v>
      </c>
    </row>
    <row r="22" spans="1:22" s="32" customFormat="1" ht="16.5">
      <c r="A22" s="8" t="s">
        <v>5</v>
      </c>
      <c r="B22" s="39">
        <v>4000</v>
      </c>
      <c r="C22" s="2"/>
      <c r="D22" s="2">
        <v>21135.9</v>
      </c>
      <c r="E22" s="2">
        <v>19880.6</v>
      </c>
      <c r="F22" s="2">
        <v>21865.8</v>
      </c>
      <c r="G22" s="2">
        <f t="shared" si="3"/>
        <v>-1985.2000000000007</v>
      </c>
      <c r="H22" s="2"/>
      <c r="I22" s="2">
        <v>7703.4</v>
      </c>
      <c r="J22" s="2">
        <v>7561.7</v>
      </c>
      <c r="K22" s="2">
        <v>16540.1</v>
      </c>
      <c r="L22" s="2">
        <f t="shared" si="2"/>
        <v>-8978.399999999998</v>
      </c>
      <c r="M22" s="2">
        <v>15213.1</v>
      </c>
      <c r="N22" s="2">
        <v>21135.9</v>
      </c>
      <c r="O22" s="2">
        <v>19880.6</v>
      </c>
      <c r="P22" s="2">
        <v>21495.9</v>
      </c>
      <c r="Q22" s="2">
        <f t="shared" si="4"/>
        <v>-1615.300000000003</v>
      </c>
      <c r="R22" s="31">
        <v>8773.3</v>
      </c>
      <c r="S22" s="31">
        <v>7703.4</v>
      </c>
      <c r="T22" s="2">
        <v>7561.7</v>
      </c>
      <c r="U22" s="2">
        <v>16540.1</v>
      </c>
      <c r="V22" s="31">
        <f t="shared" si="5"/>
        <v>-8978.399999999998</v>
      </c>
    </row>
    <row r="23" spans="1:22" s="32" customFormat="1" ht="16.5">
      <c r="A23" s="8" t="s">
        <v>6</v>
      </c>
      <c r="B23" s="39">
        <v>5000</v>
      </c>
      <c r="C23" s="2"/>
      <c r="D23" s="2">
        <v>11439.1</v>
      </c>
      <c r="E23" s="2">
        <v>11357.2</v>
      </c>
      <c r="F23" s="2">
        <v>7736.5</v>
      </c>
      <c r="G23" s="2">
        <f t="shared" si="3"/>
        <v>3620.7000000000007</v>
      </c>
      <c r="H23" s="2"/>
      <c r="I23" s="2">
        <v>7643.8</v>
      </c>
      <c r="J23" s="2">
        <v>2782.2</v>
      </c>
      <c r="K23" s="2">
        <v>5515.2</v>
      </c>
      <c r="L23" s="2">
        <f t="shared" si="2"/>
        <v>-2733</v>
      </c>
      <c r="M23" s="2">
        <v>5967</v>
      </c>
      <c r="N23" s="2">
        <v>11439.1</v>
      </c>
      <c r="O23" s="2">
        <v>11357.2</v>
      </c>
      <c r="P23" s="2">
        <v>7736.5</v>
      </c>
      <c r="Q23" s="2">
        <f t="shared" si="4"/>
        <v>3620.7000000000007</v>
      </c>
      <c r="R23" s="31">
        <v>4586.9</v>
      </c>
      <c r="S23" s="31">
        <v>7643.8</v>
      </c>
      <c r="T23" s="2">
        <v>2782.2</v>
      </c>
      <c r="U23" s="2">
        <v>5515.2</v>
      </c>
      <c r="V23" s="31">
        <f t="shared" si="5"/>
        <v>-2733</v>
      </c>
    </row>
    <row r="24" spans="1:22" s="32" customFormat="1" ht="30">
      <c r="A24" s="8" t="s">
        <v>37</v>
      </c>
      <c r="B24" s="39">
        <v>6000</v>
      </c>
      <c r="C24" s="2"/>
      <c r="D24" s="2">
        <v>151169.8</v>
      </c>
      <c r="E24" s="2">
        <v>148437.8</v>
      </c>
      <c r="F24" s="2">
        <v>99081.1</v>
      </c>
      <c r="G24" s="2">
        <f t="shared" si="3"/>
        <v>49356.69999999998</v>
      </c>
      <c r="H24" s="2"/>
      <c r="I24" s="2">
        <v>41050.5</v>
      </c>
      <c r="J24" s="2">
        <v>39800.9</v>
      </c>
      <c r="K24" s="2">
        <v>29135.5</v>
      </c>
      <c r="L24" s="2">
        <f aca="true" t="shared" si="6" ref="L24:L35">J24-K24</f>
        <v>10665.400000000001</v>
      </c>
      <c r="M24" s="2">
        <f>56304.4+5002.6</f>
        <v>61307</v>
      </c>
      <c r="N24" s="2">
        <v>145825.9</v>
      </c>
      <c r="O24" s="2">
        <v>143539.5</v>
      </c>
      <c r="P24" s="2">
        <v>94460</v>
      </c>
      <c r="Q24" s="2">
        <f t="shared" si="4"/>
        <v>49079.5</v>
      </c>
      <c r="R24" s="31">
        <v>73097.6</v>
      </c>
      <c r="S24" s="31">
        <v>39937.6</v>
      </c>
      <c r="T24" s="2">
        <v>39452</v>
      </c>
      <c r="U24" s="2">
        <v>28810.2</v>
      </c>
      <c r="V24" s="31">
        <f t="shared" si="5"/>
        <v>10641.8</v>
      </c>
    </row>
    <row r="25" spans="1:22" s="3" customFormat="1" ht="16.5">
      <c r="A25" s="10" t="s">
        <v>20</v>
      </c>
      <c r="B25" s="36">
        <v>6030</v>
      </c>
      <c r="C25" s="15"/>
      <c r="D25" s="1">
        <v>125286.1</v>
      </c>
      <c r="E25" s="15">
        <v>122977.5</v>
      </c>
      <c r="F25" s="15">
        <v>80748.4</v>
      </c>
      <c r="G25" s="2">
        <f t="shared" si="3"/>
        <v>42229.100000000006</v>
      </c>
      <c r="H25" s="15"/>
      <c r="I25" s="1">
        <v>14151.2</v>
      </c>
      <c r="J25" s="15">
        <v>13236.2</v>
      </c>
      <c r="K25" s="15">
        <v>14603.3</v>
      </c>
      <c r="L25" s="2">
        <f t="shared" si="6"/>
        <v>-1367.0999999999985</v>
      </c>
      <c r="M25" s="15">
        <v>37339.5</v>
      </c>
      <c r="N25" s="1">
        <v>120941.1</v>
      </c>
      <c r="O25" s="15">
        <v>118992.1</v>
      </c>
      <c r="P25" s="15">
        <v>77076.1</v>
      </c>
      <c r="Q25" s="2">
        <f t="shared" si="4"/>
        <v>41916</v>
      </c>
      <c r="R25" s="28">
        <v>15654.5</v>
      </c>
      <c r="S25" s="28">
        <v>13353.2</v>
      </c>
      <c r="T25" s="15">
        <v>13187.3</v>
      </c>
      <c r="U25" s="15">
        <v>14278</v>
      </c>
      <c r="V25" s="31">
        <f t="shared" si="5"/>
        <v>-1090.7000000000007</v>
      </c>
    </row>
    <row r="26" spans="1:22" s="32" customFormat="1" ht="16.5">
      <c r="A26" s="16" t="s">
        <v>42</v>
      </c>
      <c r="B26" s="39">
        <v>7000</v>
      </c>
      <c r="C26" s="15">
        <f>SUM(C28:C30)</f>
        <v>0</v>
      </c>
      <c r="D26" s="15">
        <f>D28+D29+D30</f>
        <v>26189.7</v>
      </c>
      <c r="E26" s="15">
        <f>E28+E29+E30</f>
        <v>24327.9</v>
      </c>
      <c r="F26" s="15">
        <f>F28+F29+F30</f>
        <v>29235.100000000002</v>
      </c>
      <c r="G26" s="2">
        <f t="shared" si="3"/>
        <v>-4907.200000000001</v>
      </c>
      <c r="H26" s="15"/>
      <c r="I26" s="15">
        <f>I28+I29+I30+I27</f>
        <v>191867.7</v>
      </c>
      <c r="J26" s="15">
        <f>J28+J29+J30+J27</f>
        <v>85466.1</v>
      </c>
      <c r="K26" s="15">
        <f>K28+K29+K30+K27</f>
        <v>41349.6</v>
      </c>
      <c r="L26" s="15">
        <f>L28+L29+L30+L27</f>
        <v>44081.4</v>
      </c>
      <c r="M26" s="15">
        <f>SUM(M28:M30)</f>
        <v>554.842</v>
      </c>
      <c r="N26" s="15">
        <f>N28+N29+N30</f>
        <v>26189.7</v>
      </c>
      <c r="O26" s="15">
        <f>O28+O29+O30</f>
        <v>24327.9</v>
      </c>
      <c r="P26" s="15">
        <f>P28+P29+P30</f>
        <v>29235.100000000002</v>
      </c>
      <c r="Q26" s="2">
        <f t="shared" si="4"/>
        <v>-4907.200000000001</v>
      </c>
      <c r="R26" s="15">
        <f>SUM(R28:R30)</f>
        <v>1085.7</v>
      </c>
      <c r="S26" s="15">
        <f>S28+S29+S30+S27</f>
        <v>191717.7</v>
      </c>
      <c r="T26" s="15">
        <f>T28+T29+T30+T27</f>
        <v>85356.1</v>
      </c>
      <c r="U26" s="15">
        <f>U28+U29+U30+U27</f>
        <v>41349.6</v>
      </c>
      <c r="V26" s="31">
        <f t="shared" si="5"/>
        <v>44006.50000000001</v>
      </c>
    </row>
    <row r="27" spans="1:22" s="32" customFormat="1" ht="17.25">
      <c r="A27" s="10" t="s">
        <v>53</v>
      </c>
      <c r="B27" s="36">
        <v>7130</v>
      </c>
      <c r="C27" s="15"/>
      <c r="D27" s="15"/>
      <c r="E27" s="15"/>
      <c r="F27" s="15"/>
      <c r="G27" s="2"/>
      <c r="H27" s="15"/>
      <c r="I27" s="1">
        <v>75</v>
      </c>
      <c r="J27" s="1">
        <v>35.1</v>
      </c>
      <c r="K27" s="1"/>
      <c r="L27" s="41"/>
      <c r="M27" s="1"/>
      <c r="N27" s="1"/>
      <c r="O27" s="15"/>
      <c r="P27" s="15"/>
      <c r="Q27" s="41"/>
      <c r="R27" s="1"/>
      <c r="S27" s="1">
        <v>75</v>
      </c>
      <c r="T27" s="1">
        <v>35.1</v>
      </c>
      <c r="U27" s="1"/>
      <c r="V27" s="31"/>
    </row>
    <row r="28" spans="1:22" s="3" customFormat="1" ht="16.5">
      <c r="A28" s="10" t="s">
        <v>44</v>
      </c>
      <c r="B28" s="36">
        <v>7300</v>
      </c>
      <c r="C28" s="1"/>
      <c r="D28" s="1">
        <v>2079.8</v>
      </c>
      <c r="E28" s="1">
        <v>872.3</v>
      </c>
      <c r="F28" s="1">
        <v>1444.4</v>
      </c>
      <c r="G28" s="2">
        <f t="shared" si="3"/>
        <v>-572.1000000000001</v>
      </c>
      <c r="H28" s="1"/>
      <c r="I28" s="1">
        <v>128555.2</v>
      </c>
      <c r="J28" s="1">
        <v>30681.1</v>
      </c>
      <c r="K28" s="1">
        <v>34671.1</v>
      </c>
      <c r="L28" s="2">
        <f t="shared" si="6"/>
        <v>-3990</v>
      </c>
      <c r="M28" s="1">
        <v>100</v>
      </c>
      <c r="N28" s="1">
        <v>2079.8</v>
      </c>
      <c r="O28" s="1">
        <v>872.3</v>
      </c>
      <c r="P28" s="1">
        <v>1444.4</v>
      </c>
      <c r="Q28" s="2">
        <f t="shared" si="4"/>
        <v>-572.1000000000001</v>
      </c>
      <c r="R28" s="28"/>
      <c r="S28" s="28">
        <v>128555.2</v>
      </c>
      <c r="T28" s="1">
        <v>30681.1</v>
      </c>
      <c r="U28" s="1">
        <v>34671.1</v>
      </c>
      <c r="V28" s="31">
        <f t="shared" si="5"/>
        <v>-3990</v>
      </c>
    </row>
    <row r="29" spans="1:22" s="3" customFormat="1" ht="37.5" customHeight="1">
      <c r="A29" s="10" t="s">
        <v>45</v>
      </c>
      <c r="B29" s="36">
        <v>7400</v>
      </c>
      <c r="C29" s="1"/>
      <c r="D29" s="1">
        <v>23294</v>
      </c>
      <c r="E29" s="1">
        <v>22738.4</v>
      </c>
      <c r="F29" s="1">
        <v>26848.8</v>
      </c>
      <c r="G29" s="2">
        <f t="shared" si="3"/>
        <v>-4110.399999999998</v>
      </c>
      <c r="H29" s="1"/>
      <c r="I29" s="1">
        <v>5391.9</v>
      </c>
      <c r="J29" s="1">
        <v>5006.7</v>
      </c>
      <c r="K29" s="1">
        <v>474.4</v>
      </c>
      <c r="L29" s="2">
        <f t="shared" si="6"/>
        <v>4532.3</v>
      </c>
      <c r="M29" s="1">
        <v>174.842</v>
      </c>
      <c r="N29" s="1">
        <v>23294</v>
      </c>
      <c r="O29" s="1">
        <v>22738.4</v>
      </c>
      <c r="P29" s="1">
        <v>26848.8</v>
      </c>
      <c r="Q29" s="2">
        <f t="shared" si="4"/>
        <v>-4110.399999999998</v>
      </c>
      <c r="R29" s="28">
        <v>1085.7</v>
      </c>
      <c r="S29" s="28">
        <v>5391.9</v>
      </c>
      <c r="T29" s="1">
        <v>5006.7</v>
      </c>
      <c r="U29" s="1">
        <v>474.4</v>
      </c>
      <c r="V29" s="31">
        <f t="shared" si="5"/>
        <v>4532.3</v>
      </c>
    </row>
    <row r="30" spans="1:22" s="3" customFormat="1" ht="51" customHeight="1">
      <c r="A30" s="10" t="s">
        <v>46</v>
      </c>
      <c r="B30" s="36">
        <v>7600</v>
      </c>
      <c r="C30" s="1"/>
      <c r="D30" s="1">
        <v>815.9</v>
      </c>
      <c r="E30" s="1">
        <v>717.2</v>
      </c>
      <c r="F30" s="1">
        <v>941.9</v>
      </c>
      <c r="G30" s="2">
        <f t="shared" si="3"/>
        <v>-224.69999999999993</v>
      </c>
      <c r="H30" s="1"/>
      <c r="I30" s="1">
        <v>57845.6</v>
      </c>
      <c r="J30" s="1">
        <v>49743.2</v>
      </c>
      <c r="K30" s="1">
        <v>6204.1</v>
      </c>
      <c r="L30" s="2">
        <f t="shared" si="6"/>
        <v>43539.1</v>
      </c>
      <c r="M30" s="1">
        <v>280</v>
      </c>
      <c r="N30" s="1">
        <v>815.9</v>
      </c>
      <c r="O30" s="1">
        <v>717.2</v>
      </c>
      <c r="P30" s="1">
        <v>941.9</v>
      </c>
      <c r="Q30" s="2">
        <f t="shared" si="4"/>
        <v>-224.69999999999993</v>
      </c>
      <c r="R30" s="28"/>
      <c r="S30" s="28">
        <v>57695.6</v>
      </c>
      <c r="T30" s="1">
        <v>49633.2</v>
      </c>
      <c r="U30" s="1">
        <v>6204.1</v>
      </c>
      <c r="V30" s="31">
        <f t="shared" si="5"/>
        <v>43429.1</v>
      </c>
    </row>
    <row r="31" spans="1:22" s="3" customFormat="1" ht="16.5">
      <c r="A31" s="8" t="s">
        <v>49</v>
      </c>
      <c r="B31" s="39">
        <v>8000</v>
      </c>
      <c r="C31" s="1"/>
      <c r="D31" s="15">
        <f>D32+D33</f>
        <v>190</v>
      </c>
      <c r="E31" s="15">
        <f>E32+E33</f>
        <v>190</v>
      </c>
      <c r="F31" s="15">
        <f aca="true" t="shared" si="7" ref="F31:L31">F32+F33</f>
        <v>200</v>
      </c>
      <c r="G31" s="15">
        <f t="shared" si="7"/>
        <v>0</v>
      </c>
      <c r="H31" s="15">
        <f t="shared" si="7"/>
        <v>0</v>
      </c>
      <c r="I31" s="15">
        <f t="shared" si="7"/>
        <v>905.5</v>
      </c>
      <c r="J31" s="15">
        <f t="shared" si="7"/>
        <v>212.9</v>
      </c>
      <c r="K31" s="15">
        <f t="shared" si="7"/>
        <v>337.7</v>
      </c>
      <c r="L31" s="15">
        <f t="shared" si="7"/>
        <v>-124.79999999999998</v>
      </c>
      <c r="M31" s="1"/>
      <c r="N31" s="15">
        <f>N32+N33</f>
        <v>190</v>
      </c>
      <c r="O31" s="15">
        <f>O32+O33</f>
        <v>190</v>
      </c>
      <c r="P31" s="15">
        <f>P32+P33</f>
        <v>200</v>
      </c>
      <c r="Q31" s="2">
        <f t="shared" si="4"/>
        <v>-10</v>
      </c>
      <c r="R31" s="28"/>
      <c r="S31" s="15">
        <f>S32+S33</f>
        <v>750</v>
      </c>
      <c r="T31" s="15">
        <f>T32+T33</f>
        <v>96.6</v>
      </c>
      <c r="U31" s="15">
        <f>U32+U33</f>
        <v>216.8</v>
      </c>
      <c r="V31" s="15">
        <f>V32+V33</f>
        <v>0</v>
      </c>
    </row>
    <row r="32" spans="1:22" s="3" customFormat="1" ht="16.5">
      <c r="A32" s="10" t="s">
        <v>47</v>
      </c>
      <c r="B32" s="36">
        <v>8410</v>
      </c>
      <c r="C32" s="1"/>
      <c r="D32" s="1">
        <v>190</v>
      </c>
      <c r="E32" s="1">
        <v>190</v>
      </c>
      <c r="F32" s="1">
        <v>200</v>
      </c>
      <c r="G32" s="2"/>
      <c r="H32" s="1"/>
      <c r="I32" s="1">
        <v>20</v>
      </c>
      <c r="J32" s="1">
        <v>20</v>
      </c>
      <c r="K32" s="1">
        <v>30</v>
      </c>
      <c r="L32" s="2">
        <f t="shared" si="6"/>
        <v>-10</v>
      </c>
      <c r="M32" s="1"/>
      <c r="N32" s="1">
        <v>190</v>
      </c>
      <c r="O32" s="1">
        <v>190</v>
      </c>
      <c r="P32" s="1">
        <v>200</v>
      </c>
      <c r="Q32" s="2"/>
      <c r="R32" s="28"/>
      <c r="S32" s="28">
        <v>20</v>
      </c>
      <c r="T32" s="1">
        <v>20</v>
      </c>
      <c r="U32" s="1">
        <v>30</v>
      </c>
      <c r="V32" s="31"/>
    </row>
    <row r="33" spans="1:22" s="3" customFormat="1" ht="33">
      <c r="A33" s="10" t="s">
        <v>48</v>
      </c>
      <c r="B33" s="36">
        <v>8311</v>
      </c>
      <c r="C33" s="1"/>
      <c r="D33" s="1"/>
      <c r="E33" s="1"/>
      <c r="F33" s="1"/>
      <c r="G33" s="2"/>
      <c r="H33" s="1"/>
      <c r="I33" s="1">
        <v>885.5</v>
      </c>
      <c r="J33" s="1">
        <v>192.9</v>
      </c>
      <c r="K33" s="1">
        <v>307.7</v>
      </c>
      <c r="L33" s="2">
        <f t="shared" si="6"/>
        <v>-114.79999999999998</v>
      </c>
      <c r="M33" s="1"/>
      <c r="N33" s="1">
        <v>0</v>
      </c>
      <c r="O33" s="1"/>
      <c r="P33" s="1"/>
      <c r="Q33" s="2"/>
      <c r="R33" s="28"/>
      <c r="S33" s="28">
        <v>730</v>
      </c>
      <c r="T33" s="1">
        <v>76.6</v>
      </c>
      <c r="U33" s="1">
        <v>186.8</v>
      </c>
      <c r="V33" s="31"/>
    </row>
    <row r="34" spans="1:22" s="32" customFormat="1" ht="24.75" customHeight="1">
      <c r="A34" s="8" t="s">
        <v>43</v>
      </c>
      <c r="B34" s="39">
        <v>9000</v>
      </c>
      <c r="C34" s="2"/>
      <c r="D34" s="2">
        <v>57136</v>
      </c>
      <c r="E34" s="2">
        <v>56129.4</v>
      </c>
      <c r="F34" s="2">
        <v>54691.5</v>
      </c>
      <c r="G34" s="2">
        <f t="shared" si="3"/>
        <v>1437.9000000000015</v>
      </c>
      <c r="H34" s="2"/>
      <c r="I34" s="2"/>
      <c r="J34" s="2">
        <v>2110</v>
      </c>
      <c r="K34" s="2">
        <v>5870.8</v>
      </c>
      <c r="L34" s="2">
        <f t="shared" si="6"/>
        <v>-3760.8</v>
      </c>
      <c r="M34" s="2">
        <f>M35+2392</f>
        <v>48907.8</v>
      </c>
      <c r="N34" s="2">
        <v>57136</v>
      </c>
      <c r="O34" s="2">
        <v>56129.4</v>
      </c>
      <c r="P34" s="2">
        <v>54691.5</v>
      </c>
      <c r="Q34" s="2">
        <f t="shared" si="4"/>
        <v>1437.9000000000015</v>
      </c>
      <c r="R34" s="31">
        <v>6102.6</v>
      </c>
      <c r="S34" s="31"/>
      <c r="T34" s="2">
        <v>2110</v>
      </c>
      <c r="U34" s="2">
        <v>5870.8</v>
      </c>
      <c r="V34" s="31">
        <f t="shared" si="5"/>
        <v>-3760.8</v>
      </c>
    </row>
    <row r="35" spans="1:22" s="3" customFormat="1" ht="16.5">
      <c r="A35" s="10" t="s">
        <v>21</v>
      </c>
      <c r="B35" s="36">
        <v>9110</v>
      </c>
      <c r="C35" s="1"/>
      <c r="D35" s="1">
        <v>48495.3</v>
      </c>
      <c r="E35" s="1">
        <v>48495.3</v>
      </c>
      <c r="F35" s="1">
        <v>46515.8</v>
      </c>
      <c r="G35" s="2">
        <f t="shared" si="3"/>
        <v>1979.5</v>
      </c>
      <c r="H35" s="1"/>
      <c r="I35" s="1"/>
      <c r="J35" s="1"/>
      <c r="K35" s="1"/>
      <c r="L35" s="2">
        <f t="shared" si="6"/>
        <v>0</v>
      </c>
      <c r="M35" s="1">
        <v>46515.8</v>
      </c>
      <c r="N35" s="1">
        <v>48495.3</v>
      </c>
      <c r="O35" s="1">
        <v>48495.3</v>
      </c>
      <c r="P35" s="1">
        <v>46515.8</v>
      </c>
      <c r="Q35" s="2">
        <f t="shared" si="4"/>
        <v>1979.5</v>
      </c>
      <c r="R35" s="28"/>
      <c r="S35" s="28"/>
      <c r="T35" s="1"/>
      <c r="U35" s="1"/>
      <c r="V35" s="31">
        <f t="shared" si="5"/>
        <v>0</v>
      </c>
    </row>
    <row r="36" spans="1:22" s="3" customFormat="1" ht="16.5">
      <c r="A36" s="14" t="s">
        <v>30</v>
      </c>
      <c r="B36" s="37"/>
      <c r="C36" s="15">
        <f>C18+C19+C20+C21+C22+C23+C24+C26+C34</f>
        <v>0</v>
      </c>
      <c r="D36" s="15">
        <f>D18+D19+D20+D21+D22+D23+D24+D26+D31+D34</f>
        <v>859754.3999999999</v>
      </c>
      <c r="E36" s="15">
        <f aca="true" t="shared" si="8" ref="E36:V36">E18+E19+E20+E21+E22+E23+E24+E26+E31+E34</f>
        <v>842258.0999999999</v>
      </c>
      <c r="F36" s="15">
        <f t="shared" si="8"/>
        <v>708158.2999999999</v>
      </c>
      <c r="G36" s="15">
        <f t="shared" si="8"/>
        <v>134109.8</v>
      </c>
      <c r="H36" s="15">
        <f t="shared" si="8"/>
        <v>0</v>
      </c>
      <c r="I36" s="15">
        <f t="shared" si="8"/>
        <v>314684.8</v>
      </c>
      <c r="J36" s="15">
        <f>J18+J19+J20+J21+J22+J23+J24+J26+J31+J34</f>
        <v>200864.9</v>
      </c>
      <c r="K36" s="15">
        <f>K18+K19+K20+K21+K22+K23+K24+K26+K31+K34</f>
        <v>151386.8</v>
      </c>
      <c r="L36" s="15">
        <f t="shared" si="8"/>
        <v>49443</v>
      </c>
      <c r="M36" s="15">
        <f t="shared" si="8"/>
        <v>549394.242</v>
      </c>
      <c r="N36" s="15">
        <f t="shared" si="8"/>
        <v>851439.2999999999</v>
      </c>
      <c r="O36" s="15">
        <f t="shared" si="8"/>
        <v>834748.2999999999</v>
      </c>
      <c r="P36" s="15">
        <f t="shared" si="8"/>
        <v>701223.6</v>
      </c>
      <c r="Q36" s="15">
        <f t="shared" si="8"/>
        <v>133524.69999999998</v>
      </c>
      <c r="R36" s="15">
        <f t="shared" si="8"/>
        <v>118101.90000000001</v>
      </c>
      <c r="S36" s="15">
        <f t="shared" si="8"/>
        <v>313195.4</v>
      </c>
      <c r="T36" s="15">
        <f t="shared" si="8"/>
        <v>200218.7</v>
      </c>
      <c r="U36" s="15">
        <f>U18+U19+U20+U21+U22+U23+U24+U26+U31+U34</f>
        <v>150717.19999999998</v>
      </c>
      <c r="V36" s="15">
        <f t="shared" si="8"/>
        <v>49621.700000000004</v>
      </c>
    </row>
    <row r="37" spans="1:22" s="3" customFormat="1" ht="16.5">
      <c r="A37" s="44" t="s">
        <v>22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1:22" s="3" customFormat="1" ht="16.5">
      <c r="A38" s="4" t="s">
        <v>23</v>
      </c>
      <c r="B38" s="5">
        <v>200000</v>
      </c>
      <c r="C38" s="6"/>
      <c r="D38" s="7">
        <f>D39</f>
        <v>-159646.5</v>
      </c>
      <c r="E38" s="7">
        <v>-152551.6</v>
      </c>
      <c r="F38" s="7"/>
      <c r="G38" s="7"/>
      <c r="H38" s="7"/>
      <c r="I38" s="7">
        <f>I39</f>
        <v>223021.7</v>
      </c>
      <c r="J38" s="7">
        <v>160096.3</v>
      </c>
      <c r="K38" s="7"/>
      <c r="L38" s="7"/>
      <c r="M38" s="7"/>
      <c r="N38" s="7">
        <f>N39</f>
        <v>-160657.6</v>
      </c>
      <c r="O38" s="7">
        <v>-152758</v>
      </c>
      <c r="P38" s="7"/>
      <c r="Q38" s="7"/>
      <c r="R38" s="7"/>
      <c r="S38" s="7">
        <f>S39</f>
        <v>221701.2</v>
      </c>
      <c r="T38" s="7">
        <v>159616.9</v>
      </c>
      <c r="U38" s="7"/>
      <c r="V38" s="7"/>
    </row>
    <row r="39" spans="1:22" s="3" customFormat="1" ht="33">
      <c r="A39" s="8" t="s">
        <v>24</v>
      </c>
      <c r="B39" s="9">
        <v>208000</v>
      </c>
      <c r="C39" s="6"/>
      <c r="D39" s="7">
        <f>D40+D42</f>
        <v>-159646.5</v>
      </c>
      <c r="E39" s="7">
        <v>-152551.6</v>
      </c>
      <c r="F39" s="7"/>
      <c r="G39" s="7"/>
      <c r="H39" s="7"/>
      <c r="I39" s="7">
        <f>I40+I42</f>
        <v>223021.7</v>
      </c>
      <c r="J39" s="7">
        <v>161329.7</v>
      </c>
      <c r="K39" s="7"/>
      <c r="L39" s="7"/>
      <c r="M39" s="7"/>
      <c r="N39" s="7">
        <f>N40+N42</f>
        <v>-160657.6</v>
      </c>
      <c r="O39" s="7">
        <v>-152758</v>
      </c>
      <c r="P39" s="7"/>
      <c r="Q39" s="7"/>
      <c r="R39" s="7"/>
      <c r="S39" s="7">
        <f>S40+S42</f>
        <v>221701.2</v>
      </c>
      <c r="T39" s="7">
        <v>160850.4</v>
      </c>
      <c r="U39" s="7"/>
      <c r="V39" s="7"/>
    </row>
    <row r="40" spans="1:22" s="3" customFormat="1" ht="16.5">
      <c r="A40" s="10" t="s">
        <v>25</v>
      </c>
      <c r="B40" s="11">
        <v>208100</v>
      </c>
      <c r="C40" s="1"/>
      <c r="D40" s="1">
        <v>62639.2</v>
      </c>
      <c r="E40" s="1">
        <v>62746.8</v>
      </c>
      <c r="F40" s="1"/>
      <c r="G40" s="12"/>
      <c r="H40" s="1"/>
      <c r="I40" s="1">
        <v>736</v>
      </c>
      <c r="J40" s="1">
        <v>1266.6</v>
      </c>
      <c r="K40" s="1"/>
      <c r="L40" s="12"/>
      <c r="M40" s="1"/>
      <c r="N40" s="1">
        <f>60365.1</f>
        <v>60365.1</v>
      </c>
      <c r="O40" s="1">
        <v>60465.1</v>
      </c>
      <c r="P40" s="1"/>
      <c r="Q40" s="12"/>
      <c r="R40" s="1"/>
      <c r="S40" s="1">
        <v>678.5</v>
      </c>
      <c r="T40" s="1">
        <v>880.9</v>
      </c>
      <c r="U40" s="1"/>
      <c r="V40" s="12"/>
    </row>
    <row r="41" spans="1:22" s="3" customFormat="1" ht="16.5">
      <c r="A41" s="10" t="s">
        <v>26</v>
      </c>
      <c r="B41" s="11">
        <v>208200</v>
      </c>
      <c r="C41" s="1"/>
      <c r="D41" s="1"/>
      <c r="E41" s="1">
        <v>54030.1</v>
      </c>
      <c r="F41" s="1"/>
      <c r="G41" s="12"/>
      <c r="H41" s="1"/>
      <c r="I41" s="1"/>
      <c r="J41" s="1">
        <v>1205.3</v>
      </c>
      <c r="K41" s="1"/>
      <c r="L41" s="12"/>
      <c r="M41" s="1"/>
      <c r="N41" s="1"/>
      <c r="O41" s="1">
        <v>52289.8</v>
      </c>
      <c r="P41" s="1"/>
      <c r="Q41" s="12"/>
      <c r="R41" s="1"/>
      <c r="S41" s="1"/>
      <c r="T41" s="1">
        <v>963.9</v>
      </c>
      <c r="U41" s="1"/>
      <c r="V41" s="12"/>
    </row>
    <row r="42" spans="1:22" s="3" customFormat="1" ht="50.25">
      <c r="A42" s="10" t="s">
        <v>27</v>
      </c>
      <c r="B42" s="11">
        <v>208400</v>
      </c>
      <c r="C42" s="1"/>
      <c r="D42" s="13">
        <f>-222285.7</f>
        <v>-222285.7</v>
      </c>
      <c r="E42" s="13">
        <v>-161268.3</v>
      </c>
      <c r="F42" s="13"/>
      <c r="G42" s="13"/>
      <c r="H42" s="13"/>
      <c r="I42" s="13">
        <v>222285.7</v>
      </c>
      <c r="J42" s="13">
        <v>161268.3</v>
      </c>
      <c r="K42" s="13"/>
      <c r="L42" s="13"/>
      <c r="M42" s="13"/>
      <c r="N42" s="13">
        <v>-221022.7</v>
      </c>
      <c r="O42" s="13">
        <v>-160933.3</v>
      </c>
      <c r="P42" s="13"/>
      <c r="Q42" s="13"/>
      <c r="R42" s="13"/>
      <c r="S42" s="13">
        <v>221022.7</v>
      </c>
      <c r="T42" s="13">
        <v>160933.3</v>
      </c>
      <c r="U42" s="13"/>
      <c r="V42" s="13"/>
    </row>
    <row r="43" spans="1:22" s="3" customFormat="1" ht="16.5">
      <c r="A43" s="14" t="s">
        <v>28</v>
      </c>
      <c r="B43" s="5">
        <v>600000</v>
      </c>
      <c r="C43" s="1"/>
      <c r="D43" s="15">
        <f>D44</f>
        <v>-159646.5</v>
      </c>
      <c r="E43" s="15">
        <v>-152551.6</v>
      </c>
      <c r="F43" s="15"/>
      <c r="G43" s="7"/>
      <c r="H43" s="15"/>
      <c r="I43" s="15">
        <f>I44</f>
        <v>222964.2</v>
      </c>
      <c r="J43" s="15">
        <v>160096.3</v>
      </c>
      <c r="K43" s="15"/>
      <c r="L43" s="7"/>
      <c r="M43" s="15"/>
      <c r="N43" s="15">
        <f>N44</f>
        <v>-160657.6</v>
      </c>
      <c r="O43" s="15">
        <v>-152758</v>
      </c>
      <c r="P43" s="15"/>
      <c r="Q43" s="7"/>
      <c r="R43" s="15"/>
      <c r="S43" s="15">
        <f>S44</f>
        <v>221701.2</v>
      </c>
      <c r="T43" s="15">
        <v>159616.9</v>
      </c>
      <c r="U43" s="15"/>
      <c r="V43" s="7"/>
    </row>
    <row r="44" spans="1:22" s="3" customFormat="1" ht="16.5">
      <c r="A44" s="16" t="s">
        <v>29</v>
      </c>
      <c r="B44" s="9">
        <v>602000</v>
      </c>
      <c r="C44" s="1"/>
      <c r="D44" s="15">
        <f>D45+D47</f>
        <v>-159646.5</v>
      </c>
      <c r="E44" s="15">
        <v>-152551.6</v>
      </c>
      <c r="F44" s="15"/>
      <c r="G44" s="7"/>
      <c r="H44" s="15"/>
      <c r="I44" s="15">
        <f>I45+I47</f>
        <v>222964.2</v>
      </c>
      <c r="J44" s="15">
        <v>160096.3</v>
      </c>
      <c r="K44" s="15"/>
      <c r="L44" s="7"/>
      <c r="M44" s="15"/>
      <c r="N44" s="15">
        <f>N45+N47</f>
        <v>-160657.6</v>
      </c>
      <c r="O44" s="15">
        <v>-152758</v>
      </c>
      <c r="P44" s="15"/>
      <c r="Q44" s="7"/>
      <c r="R44" s="15"/>
      <c r="S44" s="15">
        <f>S45+S47</f>
        <v>221701.2</v>
      </c>
      <c r="T44" s="15">
        <v>159616.9</v>
      </c>
      <c r="U44" s="15"/>
      <c r="V44" s="7"/>
    </row>
    <row r="45" spans="1:22" s="3" customFormat="1" ht="16.5">
      <c r="A45" s="10" t="s">
        <v>25</v>
      </c>
      <c r="B45" s="11">
        <v>602100</v>
      </c>
      <c r="C45" s="1"/>
      <c r="D45" s="1">
        <v>62639.2</v>
      </c>
      <c r="E45" s="1">
        <v>62746.8</v>
      </c>
      <c r="F45" s="1"/>
      <c r="G45" s="12"/>
      <c r="H45" s="1"/>
      <c r="I45" s="1">
        <v>678.5</v>
      </c>
      <c r="J45" s="1">
        <v>4381.2</v>
      </c>
      <c r="K45" s="1"/>
      <c r="L45" s="12"/>
      <c r="M45" s="1"/>
      <c r="N45" s="1">
        <v>60365.1</v>
      </c>
      <c r="O45" s="1">
        <v>60465.1</v>
      </c>
      <c r="P45" s="1"/>
      <c r="Q45" s="12"/>
      <c r="R45" s="1"/>
      <c r="S45" s="1">
        <v>678.5</v>
      </c>
      <c r="T45" s="1">
        <v>3995.2</v>
      </c>
      <c r="U45" s="1"/>
      <c r="V45" s="12"/>
    </row>
    <row r="46" spans="1:22" s="3" customFormat="1" ht="16.5">
      <c r="A46" s="10" t="s">
        <v>26</v>
      </c>
      <c r="B46" s="11">
        <v>602200</v>
      </c>
      <c r="C46" s="1"/>
      <c r="D46" s="1"/>
      <c r="E46" s="1">
        <v>54030.1</v>
      </c>
      <c r="F46" s="1"/>
      <c r="G46" s="12"/>
      <c r="H46" s="1"/>
      <c r="I46" s="1"/>
      <c r="J46" s="1">
        <v>5450.3</v>
      </c>
      <c r="K46" s="1"/>
      <c r="L46" s="12"/>
      <c r="M46" s="1"/>
      <c r="N46" s="1"/>
      <c r="O46" s="1">
        <v>52289.8</v>
      </c>
      <c r="P46" s="1"/>
      <c r="Q46" s="12"/>
      <c r="R46" s="1"/>
      <c r="S46" s="1"/>
      <c r="T46" s="1">
        <v>5208.6</v>
      </c>
      <c r="U46" s="1"/>
      <c r="V46" s="12"/>
    </row>
    <row r="47" spans="1:22" s="3" customFormat="1" ht="50.25">
      <c r="A47" s="10" t="s">
        <v>27</v>
      </c>
      <c r="B47" s="11">
        <v>602400</v>
      </c>
      <c r="C47" s="1"/>
      <c r="D47" s="13">
        <f>-222285.7</f>
        <v>-222285.7</v>
      </c>
      <c r="E47" s="13">
        <v>-161268.3</v>
      </c>
      <c r="F47" s="13"/>
      <c r="G47" s="13"/>
      <c r="H47" s="13"/>
      <c r="I47" s="13">
        <v>222285.7</v>
      </c>
      <c r="J47" s="13">
        <v>161268.3</v>
      </c>
      <c r="K47" s="13"/>
      <c r="L47" s="13"/>
      <c r="M47" s="13"/>
      <c r="N47" s="13">
        <v>-221022.7</v>
      </c>
      <c r="O47" s="13">
        <v>-160933.3</v>
      </c>
      <c r="P47" s="13"/>
      <c r="Q47" s="13"/>
      <c r="R47" s="13"/>
      <c r="S47" s="13">
        <v>221022.7</v>
      </c>
      <c r="T47" s="13">
        <v>160933.3</v>
      </c>
      <c r="U47" s="13"/>
      <c r="V47" s="13"/>
    </row>
  </sheetData>
  <sheetProtection/>
  <mergeCells count="12">
    <mergeCell ref="A1:V1"/>
    <mergeCell ref="A3:A5"/>
    <mergeCell ref="B3:B5"/>
    <mergeCell ref="M3:V3"/>
    <mergeCell ref="M4:Q4"/>
    <mergeCell ref="R4:V4"/>
    <mergeCell ref="C3:L3"/>
    <mergeCell ref="C4:G4"/>
    <mergeCell ref="H4:L4"/>
    <mergeCell ref="A37:V37"/>
    <mergeCell ref="A17:V17"/>
    <mergeCell ref="A6:V6"/>
  </mergeCells>
  <printOptions/>
  <pageMargins left="0.25" right="0.2" top="0.27" bottom="0.2" header="0.25" footer="0.2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2019-01-22T13:11:52Z</cp:lastPrinted>
  <dcterms:created xsi:type="dcterms:W3CDTF">1996-10-08T23:32:33Z</dcterms:created>
  <dcterms:modified xsi:type="dcterms:W3CDTF">2019-01-30T15:02:43Z</dcterms:modified>
  <cp:category/>
  <cp:version/>
  <cp:contentType/>
  <cp:contentStatus/>
</cp:coreProperties>
</file>