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Додаток" sheetId="1" r:id="rId1"/>
  </sheets>
  <definedNames>
    <definedName name="_xlnm.Print_Titles" localSheetId="0">'Додаток'!$A:$A</definedName>
    <definedName name="_xlnm.Print_Area" localSheetId="0">'Додаток'!$A$1:$T$50</definedName>
  </definedNames>
  <calcPr calcMode="manual" fullCalcOnLoad="1"/>
</workbook>
</file>

<file path=xl/sharedStrings.xml><?xml version="1.0" encoding="utf-8"?>
<sst xmlns="http://schemas.openxmlformats.org/spreadsheetml/2006/main" count="69" uniqueCount="56">
  <si>
    <t>Офіційні трансферти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</si>
  <si>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</si>
  <si>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</si>
  <si>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</si>
  <si>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</si>
  <si>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</si>
  <si>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0100</t>
  </si>
  <si>
    <t>Загальний фонд</t>
  </si>
  <si>
    <t>Спеціальний фонд</t>
  </si>
  <si>
    <t>Види доходів / видатків</t>
  </si>
  <si>
    <t>податок на доходи фізичних осіб</t>
  </si>
  <si>
    <t>єдиний податок</t>
  </si>
  <si>
    <t>власні надходження бюджетних установ</t>
  </si>
  <si>
    <t>Соціальний захист та соціальне забезпечення</t>
  </si>
  <si>
    <t>благоустрій міст, сіл, селищ</t>
  </si>
  <si>
    <t>реверсна дотація</t>
  </si>
  <si>
    <t>Внутрішнє фінансування</t>
  </si>
  <si>
    <t>Фінансування за рахунок зміни залишків коштів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</si>
  <si>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</si>
  <si>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</si>
  <si>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</si>
  <si>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Зміни  обсягів бюджетних коштів</t>
  </si>
  <si>
    <t>Всього видатків:</t>
  </si>
  <si>
    <t>Всього доходів:</t>
  </si>
  <si>
    <t>акцизний податок</t>
  </si>
  <si>
    <t>плата за землю</t>
  </si>
  <si>
    <t xml:space="preserve">Код  бюджетної класифіка-
ції </t>
  </si>
  <si>
    <t>Доходи від операцій з капіталом</t>
  </si>
  <si>
    <t>охорона та раціональне використання природних ресурсів</t>
  </si>
  <si>
    <t>тис.грн.</t>
  </si>
  <si>
    <t>бюджет громади</t>
  </si>
  <si>
    <t>муніципальні формування з охорони громадського порядку</t>
  </si>
  <si>
    <t>інші заходи громадського порядку та безпеки</t>
  </si>
  <si>
    <t>інша діяльність у сфері екології та охорони природних ресурсів</t>
  </si>
  <si>
    <t>Економічна діяльність, в тому числі</t>
  </si>
  <si>
    <t>сільське, лісове, рибне господарство та мисливництво</t>
  </si>
  <si>
    <t>будівництво та регіональний розвиток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</si>
  <si>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</si>
  <si>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</si>
  <si>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>РАЗОМ</t>
  </si>
  <si>
    <t>Фінансування за активними операціями</t>
  </si>
  <si>
    <t xml:space="preserve">Житлово-комунальне господарство, в тому числі </t>
  </si>
  <si>
    <t>Міжбюджетні трансферти, в тому числі</t>
  </si>
  <si>
    <t>Неподаткові надходження, в тому числі</t>
  </si>
  <si>
    <t>Податкові надходження, в тому числі</t>
  </si>
  <si>
    <t>ВИКОНАННЯ БЮДЖЕТУ ПОКРОВСЬКОЇ МІСЬКОЇ ТЕРИТОРІАЛЬНОЇ ГРОМАДИ
ЗА 1 КВАРТАЛ 2022 РОКУ</t>
  </si>
  <si>
    <t>план 
2022 року</t>
  </si>
  <si>
    <t>план                         
1 квартал 2022 року</t>
  </si>
  <si>
    <t>виконання
1 квартал 2022 року</t>
  </si>
  <si>
    <t>заходи та роботи з територіальної оборони</t>
  </si>
  <si>
    <t>Інша діяльність, в тому числі</t>
  </si>
  <si>
    <t>відхилення 
(% виконання 
1 кварталу 2022 рік  до плану 1 кварталу 2022 року)</t>
  </si>
  <si>
    <t>відхилення 
(+/- виконання 
1 кварталу  2022 рік  до плану 1 кварталу 2022 року)</t>
  </si>
  <si>
    <t>відхилення 
(% виконання 
1 кварталу 2022 року  до плану 2022 року)</t>
  </si>
  <si>
    <t>відхилення 
(% виконання 
1 кварталу 2022 рік до плану 1 кварталу 2022 року)</t>
  </si>
  <si>
    <t>відхилення 
(+/- виконання 
1 кварталу 2022 рік до плану 1 кварталу 2022 року)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</si>
</sst>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.5"/>
      <name val="Times New Roman"/>
      <family val="1"/>
    </font>
    <font>
      <b/>
      <i/>
      <sz val="11.5"/>
      <name val="Times New Roman"/>
      <family val="1"/>
    </font>
    <font>
      <sz val="11.5"/>
      <name val="Times New Roman"/>
      <family val="1"/>
    </font>
    <font>
      <i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32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wrapText="1"/>
    </xf>
    <xf numFmtId="0" fontId="9" fillId="3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wrapText="1" indent="2"/>
    </xf>
    <xf numFmtId="0" fontId="11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justify" vertical="top" wrapText="1" shrinkToFit="1"/>
    </xf>
    <xf numFmtId="0" fontId="9" fillId="0" borderId="10" xfId="0" applyFont="1" applyFill="1" applyBorder="1" applyAlignment="1">
      <alignment horizontal="justify" vertical="top" wrapText="1" shrinkToFit="1"/>
    </xf>
    <xf numFmtId="0" fontId="11" fillId="0" borderId="10" xfId="0" applyFont="1" applyFill="1" applyBorder="1" applyAlignment="1">
      <alignment horizontal="center" vertical="top" wrapText="1"/>
    </xf>
    <xf numFmtId="0" fontId="9" fillId="32" borderId="11" xfId="0" applyFont="1" applyFill="1" applyBorder="1" applyAlignment="1">
      <alignment vertical="top" wrapText="1"/>
    </xf>
    <xf numFmtId="0" fontId="10" fillId="32" borderId="10" xfId="0" applyFont="1" applyFill="1" applyBorder="1" applyAlignment="1">
      <alignment horizontal="left" vertical="top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204" fontId="10" fillId="0" borderId="10" xfId="0" applyNumberFormat="1" applyFont="1" applyFill="1" applyBorder="1" applyAlignment="1">
      <alignment horizontal="center" vertical="center" wrapText="1"/>
    </xf>
    <xf numFmtId="204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top" wrapText="1" indent="2"/>
    </xf>
    <xf numFmtId="0" fontId="11" fillId="32" borderId="10" xfId="0" applyFont="1" applyFill="1" applyBorder="1" applyAlignment="1">
      <alignment horizontal="center" vertical="center" wrapText="1"/>
    </xf>
    <xf numFmtId="204" fontId="11" fillId="0" borderId="10" xfId="0" applyNumberFormat="1" applyFont="1" applyFill="1" applyBorder="1" applyAlignment="1">
      <alignment horizontal="center" vertical="center" wrapText="1"/>
    </xf>
    <xf numFmtId="204" fontId="11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top" wrapText="1"/>
    </xf>
    <xf numFmtId="204" fontId="12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top" wrapText="1"/>
    </xf>
    <xf numFmtId="204" fontId="9" fillId="0" borderId="10" xfId="0" applyNumberFormat="1" applyFont="1" applyFill="1" applyBorder="1" applyAlignment="1">
      <alignment horizontal="center" vertical="center" wrapText="1"/>
    </xf>
    <xf numFmtId="204" fontId="9" fillId="32" borderId="10" xfId="0" applyNumberFormat="1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horizontal="left" vertical="top" wrapText="1"/>
    </xf>
    <xf numFmtId="204" fontId="10" fillId="33" borderId="10" xfId="0" applyNumberFormat="1" applyFont="1" applyFill="1" applyBorder="1" applyAlignment="1">
      <alignment horizontal="center" vertical="center" wrapText="1"/>
    </xf>
    <xf numFmtId="204" fontId="11" fillId="33" borderId="10" xfId="0" applyNumberFormat="1" applyFont="1" applyFill="1" applyBorder="1" applyAlignment="1">
      <alignment horizontal="center" wrapText="1"/>
    </xf>
    <xf numFmtId="204" fontId="11" fillId="33" borderId="10" xfId="0" applyNumberFormat="1" applyFont="1" applyFill="1" applyBorder="1" applyAlignment="1">
      <alignment horizontal="center" vertical="center" wrapText="1"/>
    </xf>
    <xf numFmtId="204" fontId="10" fillId="33" borderId="10" xfId="0" applyNumberFormat="1" applyFont="1" applyFill="1" applyBorder="1" applyAlignment="1">
      <alignment horizontal="center" wrapText="1"/>
    </xf>
    <xf numFmtId="204" fontId="9" fillId="33" borderId="10" xfId="0" applyNumberFormat="1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Zeros="0" tabSelected="1" view="pageBreakPreview" zoomScaleSheetLayoutView="100" zoomScalePageLayoutView="0" workbookViewId="0" topLeftCell="A1">
      <selection activeCell="N37" sqref="N37"/>
    </sheetView>
  </sheetViews>
  <sheetFormatPr defaultColWidth="9.140625" defaultRowHeight="12.75"/>
  <cols>
    <col min="1" max="1" width="52.7109375" style="1" customWidth="1"/>
    <col min="2" max="2" width="15.7109375" style="2" customWidth="1"/>
    <col min="3" max="4" width="15.7109375" style="11" customWidth="1"/>
    <col min="5" max="5" width="15.7109375" style="8" customWidth="1"/>
    <col min="6" max="6" width="17.7109375" style="8" customWidth="1"/>
    <col min="7" max="7" width="17.421875" style="8" customWidth="1"/>
    <col min="8" max="8" width="16.421875" style="8" customWidth="1"/>
    <col min="9" max="9" width="14.28125" style="11" customWidth="1"/>
    <col min="10" max="10" width="14.140625" style="11" customWidth="1"/>
    <col min="11" max="11" width="14.28125" style="8" customWidth="1"/>
    <col min="12" max="12" width="18.57421875" style="8" customWidth="1"/>
    <col min="13" max="13" width="17.421875" style="8" customWidth="1"/>
    <col min="14" max="14" width="17.140625" style="8" customWidth="1"/>
    <col min="15" max="15" width="15.7109375" style="2" customWidth="1"/>
    <col min="16" max="16" width="14.421875" style="2" customWidth="1"/>
    <col min="17" max="17" width="14.421875" style="1" customWidth="1"/>
    <col min="18" max="18" width="17.57421875" style="1" customWidth="1"/>
    <col min="19" max="19" width="20.00390625" style="1" customWidth="1"/>
    <col min="20" max="20" width="18.140625" style="1" customWidth="1"/>
    <col min="21" max="26" width="9.140625" style="1" customWidth="1"/>
    <col min="27" max="27" width="0.5625" style="1" customWidth="1"/>
    <col min="28" max="34" width="9.140625" style="1" customWidth="1"/>
    <col min="35" max="35" width="0.71875" style="1" customWidth="1"/>
    <col min="36" max="57" width="9.140625" style="1" customWidth="1"/>
    <col min="58" max="58" width="3.28125" style="1" customWidth="1"/>
    <col min="59" max="59" width="7.28125" style="1" customWidth="1"/>
    <col min="60" max="77" width="9.140625" style="1" customWidth="1"/>
    <col min="78" max="78" width="1.1484375" style="1" customWidth="1"/>
    <col min="79" max="96" width="9.140625" style="1" hidden="1" customWidth="1"/>
    <col min="97" max="116" width="0" style="1" hidden="1" customWidth="1"/>
    <col min="117" max="126" width="9.140625" style="1" customWidth="1"/>
    <col min="127" max="127" width="0.85546875" style="1" customWidth="1"/>
    <col min="128" max="135" width="9.140625" style="1" hidden="1" customWidth="1"/>
    <col min="136" max="16384" width="9.140625" style="1" customWidth="1"/>
  </cols>
  <sheetData>
    <row r="1" spans="1:20" s="6" customFormat="1" ht="41.25" customHeight="1">
      <c r="A1" s="13"/>
      <c r="B1" s="13"/>
      <c r="C1" s="50" t="s">
        <v>45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13"/>
      <c r="O1" s="13"/>
      <c r="P1" s="13"/>
      <c r="Q1" s="13"/>
      <c r="R1" s="13"/>
      <c r="S1" s="13"/>
      <c r="T1" s="13"/>
    </row>
    <row r="2" spans="3:20" ht="15.75"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T2" s="1" t="s">
        <v>29</v>
      </c>
    </row>
    <row r="3" spans="1:20" s="3" customFormat="1" ht="14.25" customHeight="1">
      <c r="A3" s="49" t="s">
        <v>9</v>
      </c>
      <c r="B3" s="49" t="s">
        <v>26</v>
      </c>
      <c r="C3" s="49" t="s">
        <v>30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s="3" customFormat="1" ht="14.25" customHeight="1">
      <c r="A4" s="49"/>
      <c r="B4" s="49"/>
      <c r="C4" s="52" t="s">
        <v>7</v>
      </c>
      <c r="D4" s="52"/>
      <c r="E4" s="52"/>
      <c r="F4" s="52"/>
      <c r="G4" s="52"/>
      <c r="H4" s="52"/>
      <c r="I4" s="52" t="s">
        <v>8</v>
      </c>
      <c r="J4" s="52"/>
      <c r="K4" s="52"/>
      <c r="L4" s="52"/>
      <c r="M4" s="52"/>
      <c r="N4" s="52"/>
      <c r="O4" s="49" t="s">
        <v>39</v>
      </c>
      <c r="P4" s="49"/>
      <c r="Q4" s="49"/>
      <c r="R4" s="49"/>
      <c r="S4" s="49"/>
      <c r="T4" s="49"/>
    </row>
    <row r="5" spans="1:20" s="3" customFormat="1" ht="104.25" customHeight="1">
      <c r="A5" s="49"/>
      <c r="B5" s="49"/>
      <c r="C5" s="15" t="s">
        <v>46</v>
      </c>
      <c r="D5" s="15" t="s">
        <v>47</v>
      </c>
      <c r="E5" s="15" t="s">
        <v>48</v>
      </c>
      <c r="F5" s="12" t="s">
        <v>51</v>
      </c>
      <c r="G5" s="12" t="s">
        <v>52</v>
      </c>
      <c r="H5" s="12" t="s">
        <v>53</v>
      </c>
      <c r="I5" s="15" t="s">
        <v>46</v>
      </c>
      <c r="J5" s="15" t="s">
        <v>47</v>
      </c>
      <c r="K5" s="15" t="s">
        <v>48</v>
      </c>
      <c r="L5" s="12" t="s">
        <v>51</v>
      </c>
      <c r="M5" s="12" t="s">
        <v>52</v>
      </c>
      <c r="N5" s="12" t="s">
        <v>53</v>
      </c>
      <c r="O5" s="15" t="s">
        <v>46</v>
      </c>
      <c r="P5" s="15" t="s">
        <v>47</v>
      </c>
      <c r="Q5" s="15" t="s">
        <v>48</v>
      </c>
      <c r="R5" s="12" t="s">
        <v>54</v>
      </c>
      <c r="S5" s="12" t="s">
        <v>55</v>
      </c>
      <c r="T5" s="12" t="s">
        <v>53</v>
      </c>
    </row>
    <row r="6" spans="1:20" s="3" customFormat="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7" customFormat="1" ht="15.75">
      <c r="A7" s="17" t="s">
        <v>44</v>
      </c>
      <c r="B7" s="18">
        <v>10000000</v>
      </c>
      <c r="C7" s="44">
        <v>859989</v>
      </c>
      <c r="D7" s="44">
        <v>202708.7</v>
      </c>
      <c r="E7" s="44">
        <v>195193.6</v>
      </c>
      <c r="F7" s="44">
        <f aca="true" t="shared" si="0" ref="F7:F12">E7/D7*100</f>
        <v>96.29266035448897</v>
      </c>
      <c r="G7" s="44">
        <f aca="true" t="shared" si="1" ref="G7:G12">E7-D7</f>
        <v>-7515.100000000006</v>
      </c>
      <c r="H7" s="44">
        <f aca="true" t="shared" si="2" ref="H7:H12">E7/C7*100</f>
        <v>22.69722054584419</v>
      </c>
      <c r="I7" s="44">
        <v>2150</v>
      </c>
      <c r="J7" s="44">
        <v>420</v>
      </c>
      <c r="K7" s="44">
        <v>711</v>
      </c>
      <c r="L7" s="44">
        <f>K7/J7*100</f>
        <v>169.28571428571428</v>
      </c>
      <c r="M7" s="44">
        <f>K7-J7</f>
        <v>291</v>
      </c>
      <c r="N7" s="44">
        <f>K7/I7*100</f>
        <v>33.06976744186046</v>
      </c>
      <c r="O7" s="44">
        <f aca="true" t="shared" si="3" ref="O7:O15">C7+I7</f>
        <v>862139</v>
      </c>
      <c r="P7" s="44">
        <f>D7+J7</f>
        <v>203128.7</v>
      </c>
      <c r="Q7" s="44">
        <f aca="true" t="shared" si="4" ref="Q7:Q15">E7+K7</f>
        <v>195904.6</v>
      </c>
      <c r="R7" s="44">
        <f>Q7/P7*100</f>
        <v>96.44358478147106</v>
      </c>
      <c r="S7" s="44">
        <f>Q7-P7</f>
        <v>-7224.100000000006</v>
      </c>
      <c r="T7" s="44">
        <f>Q7/O7*100</f>
        <v>22.723087576365298</v>
      </c>
    </row>
    <row r="8" spans="1:20" s="8" customFormat="1" ht="15.75">
      <c r="A8" s="19" t="s">
        <v>10</v>
      </c>
      <c r="B8" s="20">
        <v>11010000</v>
      </c>
      <c r="C8" s="45">
        <v>704000</v>
      </c>
      <c r="D8" s="45">
        <v>165750</v>
      </c>
      <c r="E8" s="45">
        <v>161424.2</v>
      </c>
      <c r="F8" s="46">
        <f t="shared" si="0"/>
        <v>97.39016591251885</v>
      </c>
      <c r="G8" s="46">
        <f t="shared" si="1"/>
        <v>-4325.799999999988</v>
      </c>
      <c r="H8" s="46">
        <f t="shared" si="2"/>
        <v>22.929573863636364</v>
      </c>
      <c r="I8" s="45"/>
      <c r="J8" s="45"/>
      <c r="K8" s="45"/>
      <c r="L8" s="45"/>
      <c r="M8" s="45"/>
      <c r="N8" s="45"/>
      <c r="O8" s="46">
        <f t="shared" si="3"/>
        <v>704000</v>
      </c>
      <c r="P8" s="46">
        <f aca="true" t="shared" si="5" ref="P8:P39">D8+J8</f>
        <v>165750</v>
      </c>
      <c r="Q8" s="46">
        <f t="shared" si="4"/>
        <v>161424.2</v>
      </c>
      <c r="R8" s="46">
        <f aca="true" t="shared" si="6" ref="R8:R16">Q8/P8*100</f>
        <v>97.39016591251885</v>
      </c>
      <c r="S8" s="46">
        <f aca="true" t="shared" si="7" ref="S8:S16">Q8-P8</f>
        <v>-4325.799999999988</v>
      </c>
      <c r="T8" s="46">
        <f aca="true" t="shared" si="8" ref="T8:T16">Q8/O8*100</f>
        <v>22.929573863636364</v>
      </c>
    </row>
    <row r="9" spans="1:20" s="8" customFormat="1" ht="15.75">
      <c r="A9" s="19" t="s">
        <v>24</v>
      </c>
      <c r="B9" s="20">
        <v>14000000</v>
      </c>
      <c r="C9" s="45">
        <v>35120</v>
      </c>
      <c r="D9" s="45">
        <v>8730.1</v>
      </c>
      <c r="E9" s="45">
        <v>4891.8</v>
      </c>
      <c r="F9" s="46">
        <f t="shared" si="0"/>
        <v>56.033722408678024</v>
      </c>
      <c r="G9" s="46">
        <f t="shared" si="1"/>
        <v>-3838.3</v>
      </c>
      <c r="H9" s="46">
        <f t="shared" si="2"/>
        <v>13.92881548974943</v>
      </c>
      <c r="I9" s="45"/>
      <c r="J9" s="45"/>
      <c r="K9" s="45"/>
      <c r="L9" s="45"/>
      <c r="M9" s="45"/>
      <c r="N9" s="45"/>
      <c r="O9" s="46">
        <f t="shared" si="3"/>
        <v>35120</v>
      </c>
      <c r="P9" s="46">
        <f t="shared" si="5"/>
        <v>8730.1</v>
      </c>
      <c r="Q9" s="46">
        <f t="shared" si="4"/>
        <v>4891.8</v>
      </c>
      <c r="R9" s="46">
        <f t="shared" si="6"/>
        <v>56.033722408678024</v>
      </c>
      <c r="S9" s="46">
        <f t="shared" si="7"/>
        <v>-3838.3</v>
      </c>
      <c r="T9" s="46">
        <f t="shared" si="8"/>
        <v>13.92881548974943</v>
      </c>
    </row>
    <row r="10" spans="1:20" s="8" customFormat="1" ht="15.75">
      <c r="A10" s="19" t="s">
        <v>25</v>
      </c>
      <c r="B10" s="20">
        <v>18010000</v>
      </c>
      <c r="C10" s="45">
        <v>38000</v>
      </c>
      <c r="D10" s="45">
        <v>8289</v>
      </c>
      <c r="E10" s="45">
        <v>7615.9</v>
      </c>
      <c r="F10" s="46">
        <f t="shared" si="0"/>
        <v>91.87959946917601</v>
      </c>
      <c r="G10" s="46">
        <f t="shared" si="1"/>
        <v>-673.1000000000004</v>
      </c>
      <c r="H10" s="46">
        <f t="shared" si="2"/>
        <v>20.041842105263157</v>
      </c>
      <c r="I10" s="45"/>
      <c r="J10" s="45"/>
      <c r="K10" s="45"/>
      <c r="L10" s="45"/>
      <c r="M10" s="45"/>
      <c r="N10" s="45"/>
      <c r="O10" s="46">
        <f t="shared" si="3"/>
        <v>38000</v>
      </c>
      <c r="P10" s="46">
        <f t="shared" si="5"/>
        <v>8289</v>
      </c>
      <c r="Q10" s="46">
        <f t="shared" si="4"/>
        <v>7615.9</v>
      </c>
      <c r="R10" s="46">
        <f t="shared" si="6"/>
        <v>91.87959946917601</v>
      </c>
      <c r="S10" s="46">
        <f t="shared" si="7"/>
        <v>-673.1000000000004</v>
      </c>
      <c r="T10" s="46">
        <f t="shared" si="8"/>
        <v>20.041842105263157</v>
      </c>
    </row>
    <row r="11" spans="1:20" s="8" customFormat="1" ht="15.75">
      <c r="A11" s="19" t="s">
        <v>11</v>
      </c>
      <c r="B11" s="20">
        <v>18050000</v>
      </c>
      <c r="C11" s="45">
        <v>71470</v>
      </c>
      <c r="D11" s="45">
        <v>17890</v>
      </c>
      <c r="E11" s="45">
        <v>18416.5</v>
      </c>
      <c r="F11" s="46">
        <f t="shared" si="0"/>
        <v>102.9429849077697</v>
      </c>
      <c r="G11" s="46">
        <f t="shared" si="1"/>
        <v>526.5</v>
      </c>
      <c r="H11" s="46">
        <f t="shared" si="2"/>
        <v>25.76815447040716</v>
      </c>
      <c r="I11" s="45"/>
      <c r="J11" s="45"/>
      <c r="K11" s="45"/>
      <c r="L11" s="45"/>
      <c r="M11" s="45"/>
      <c r="N11" s="45"/>
      <c r="O11" s="46">
        <f t="shared" si="3"/>
        <v>71470</v>
      </c>
      <c r="P11" s="46">
        <f t="shared" si="5"/>
        <v>17890</v>
      </c>
      <c r="Q11" s="46">
        <f t="shared" si="4"/>
        <v>18416.5</v>
      </c>
      <c r="R11" s="46">
        <f t="shared" si="6"/>
        <v>102.9429849077697</v>
      </c>
      <c r="S11" s="46">
        <f t="shared" si="7"/>
        <v>526.5</v>
      </c>
      <c r="T11" s="46">
        <f t="shared" si="8"/>
        <v>25.76815447040716</v>
      </c>
    </row>
    <row r="12" spans="1:20" s="9" customFormat="1" ht="15.75">
      <c r="A12" s="21" t="s">
        <v>43</v>
      </c>
      <c r="B12" s="22">
        <v>20000000</v>
      </c>
      <c r="C12" s="47">
        <v>8511</v>
      </c>
      <c r="D12" s="47">
        <v>2082.7</v>
      </c>
      <c r="E12" s="47">
        <v>1411.7</v>
      </c>
      <c r="F12" s="44">
        <f t="shared" si="0"/>
        <v>67.78220579056034</v>
      </c>
      <c r="G12" s="44">
        <f t="shared" si="1"/>
        <v>-670.9999999999998</v>
      </c>
      <c r="H12" s="44">
        <f t="shared" si="2"/>
        <v>16.586770062272354</v>
      </c>
      <c r="I12" s="47">
        <v>25681.2</v>
      </c>
      <c r="J12" s="47">
        <v>6420.3</v>
      </c>
      <c r="K12" s="47">
        <v>3026.6</v>
      </c>
      <c r="L12" s="44">
        <f>K12/J12*100</f>
        <v>47.14109932557668</v>
      </c>
      <c r="M12" s="44">
        <f>K12-J12</f>
        <v>-3393.7000000000003</v>
      </c>
      <c r="N12" s="44">
        <f>K12/I12*100</f>
        <v>11.78527483139417</v>
      </c>
      <c r="O12" s="44">
        <f t="shared" si="3"/>
        <v>34192.2</v>
      </c>
      <c r="P12" s="44">
        <f t="shared" si="5"/>
        <v>8503</v>
      </c>
      <c r="Q12" s="44">
        <f t="shared" si="4"/>
        <v>4438.3</v>
      </c>
      <c r="R12" s="44">
        <f t="shared" si="6"/>
        <v>52.19687169234388</v>
      </c>
      <c r="S12" s="44">
        <f t="shared" si="7"/>
        <v>-4064.7</v>
      </c>
      <c r="T12" s="44">
        <f t="shared" si="8"/>
        <v>12.980445832675292</v>
      </c>
    </row>
    <row r="13" spans="1:20" s="8" customFormat="1" ht="15.75">
      <c r="A13" s="19" t="s">
        <v>12</v>
      </c>
      <c r="B13" s="20">
        <v>25000000</v>
      </c>
      <c r="C13" s="45"/>
      <c r="D13" s="45"/>
      <c r="E13" s="45"/>
      <c r="F13" s="45"/>
      <c r="G13" s="45"/>
      <c r="H13" s="45"/>
      <c r="I13" s="45">
        <v>25681.2</v>
      </c>
      <c r="J13" s="45">
        <v>6420.32</v>
      </c>
      <c r="K13" s="45">
        <v>3026.6</v>
      </c>
      <c r="L13" s="44">
        <f>K13/J13*100</f>
        <v>47.14095247588905</v>
      </c>
      <c r="M13" s="44">
        <f>K13-J13</f>
        <v>-3393.72</v>
      </c>
      <c r="N13" s="44">
        <f>K13/I13*100</f>
        <v>11.78527483139417</v>
      </c>
      <c r="O13" s="46">
        <f t="shared" si="3"/>
        <v>25681.2</v>
      </c>
      <c r="P13" s="46">
        <f t="shared" si="5"/>
        <v>6420.32</v>
      </c>
      <c r="Q13" s="46">
        <f t="shared" si="4"/>
        <v>3026.6</v>
      </c>
      <c r="R13" s="46">
        <f t="shared" si="6"/>
        <v>47.14095247588905</v>
      </c>
      <c r="S13" s="46">
        <f t="shared" si="7"/>
        <v>-3393.72</v>
      </c>
      <c r="T13" s="46">
        <f t="shared" si="8"/>
        <v>11.78527483139417</v>
      </c>
    </row>
    <row r="14" spans="1:20" s="9" customFormat="1" ht="15.75">
      <c r="A14" s="23" t="s">
        <v>27</v>
      </c>
      <c r="B14" s="22">
        <v>30000000</v>
      </c>
      <c r="C14" s="47"/>
      <c r="D14" s="47"/>
      <c r="E14" s="47">
        <v>0.5</v>
      </c>
      <c r="F14" s="44"/>
      <c r="G14" s="44">
        <f>E14-D14</f>
        <v>0.5</v>
      </c>
      <c r="H14" s="44"/>
      <c r="I14" s="47"/>
      <c r="J14" s="47"/>
      <c r="K14" s="47"/>
      <c r="L14" s="44"/>
      <c r="M14" s="44"/>
      <c r="N14" s="44"/>
      <c r="O14" s="44">
        <f t="shared" si="3"/>
        <v>0</v>
      </c>
      <c r="P14" s="44">
        <f t="shared" si="5"/>
        <v>0</v>
      </c>
      <c r="Q14" s="44">
        <f t="shared" si="4"/>
        <v>0.5</v>
      </c>
      <c r="R14" s="44"/>
      <c r="S14" s="44">
        <f t="shared" si="7"/>
        <v>0.5</v>
      </c>
      <c r="T14" s="44"/>
    </row>
    <row r="15" spans="1:20" s="9" customFormat="1" ht="15.75">
      <c r="A15" s="24" t="s">
        <v>0</v>
      </c>
      <c r="B15" s="22">
        <v>40000000</v>
      </c>
      <c r="C15" s="47">
        <v>188365.7</v>
      </c>
      <c r="D15" s="47">
        <v>51637.5</v>
      </c>
      <c r="E15" s="47">
        <v>40844.5</v>
      </c>
      <c r="F15" s="44">
        <f>E15/D15*100</f>
        <v>79.09852335996128</v>
      </c>
      <c r="G15" s="44">
        <f>E15-D15</f>
        <v>-10793</v>
      </c>
      <c r="H15" s="44">
        <f>E15/C15*100</f>
        <v>21.683618620587506</v>
      </c>
      <c r="I15" s="47">
        <v>53575.2</v>
      </c>
      <c r="J15" s="47">
        <v>53575.2</v>
      </c>
      <c r="K15" s="47"/>
      <c r="L15" s="44">
        <f>K15/J15*100</f>
        <v>0</v>
      </c>
      <c r="M15" s="44">
        <f>K15-J15</f>
        <v>-53575.2</v>
      </c>
      <c r="N15" s="44">
        <f>K15/I15*100</f>
        <v>0</v>
      </c>
      <c r="O15" s="44">
        <f t="shared" si="3"/>
        <v>241940.90000000002</v>
      </c>
      <c r="P15" s="44">
        <f t="shared" si="5"/>
        <v>105212.7</v>
      </c>
      <c r="Q15" s="44">
        <f t="shared" si="4"/>
        <v>40844.5</v>
      </c>
      <c r="R15" s="44">
        <f t="shared" si="6"/>
        <v>38.82088379064504</v>
      </c>
      <c r="S15" s="44">
        <f t="shared" si="7"/>
        <v>-64368.2</v>
      </c>
      <c r="T15" s="44">
        <f t="shared" si="8"/>
        <v>16.882015401281883</v>
      </c>
    </row>
    <row r="16" spans="1:20" s="8" customFormat="1" ht="15.75">
      <c r="A16" s="25" t="s">
        <v>23</v>
      </c>
      <c r="B16" s="26"/>
      <c r="C16" s="48">
        <f>C7+C12+C14+C15</f>
        <v>1056865.7</v>
      </c>
      <c r="D16" s="48">
        <f>D7+D12+D14+D15</f>
        <v>256428.90000000002</v>
      </c>
      <c r="E16" s="48">
        <f>E7+E12+E14+E15</f>
        <v>237450.30000000002</v>
      </c>
      <c r="F16" s="44">
        <f>E16/D16*100</f>
        <v>92.59888413513453</v>
      </c>
      <c r="G16" s="44">
        <f>E16-D16</f>
        <v>-18978.600000000006</v>
      </c>
      <c r="H16" s="44">
        <f>E16/C16*100</f>
        <v>22.467405272022738</v>
      </c>
      <c r="I16" s="48">
        <f>I7+I12+I15</f>
        <v>81406.4</v>
      </c>
      <c r="J16" s="48">
        <f>J7+J12+J14+J15</f>
        <v>60415.5</v>
      </c>
      <c r="K16" s="48">
        <f>K7+K12+K14+K15</f>
        <v>3737.6</v>
      </c>
      <c r="L16" s="44">
        <f>K16/J16*100</f>
        <v>6.1864918770845225</v>
      </c>
      <c r="M16" s="44">
        <f>K16-J16</f>
        <v>-56677.9</v>
      </c>
      <c r="N16" s="44">
        <f>K16/I16*100</f>
        <v>4.591285206077163</v>
      </c>
      <c r="O16" s="48">
        <f>O7+O12+O14+O15</f>
        <v>1138272.1</v>
      </c>
      <c r="P16" s="44">
        <f t="shared" si="5"/>
        <v>316844.4</v>
      </c>
      <c r="Q16" s="48">
        <f>Q7+Q12+Q14+Q15</f>
        <v>241187.9</v>
      </c>
      <c r="R16" s="44">
        <f t="shared" si="6"/>
        <v>76.12187559571827</v>
      </c>
      <c r="S16" s="44">
        <f t="shared" si="7"/>
        <v>-75656.50000000003</v>
      </c>
      <c r="T16" s="44">
        <f t="shared" si="8"/>
        <v>21.188949461205276</v>
      </c>
    </row>
    <row r="17" spans="1:20" ht="15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1:20" s="4" customFormat="1" ht="15.75">
      <c r="A18" s="28" t="s">
        <v>1</v>
      </c>
      <c r="B18" s="29" t="s">
        <v>6</v>
      </c>
      <c r="C18" s="30">
        <v>115871.5</v>
      </c>
      <c r="D18" s="30">
        <v>34557</v>
      </c>
      <c r="E18" s="30">
        <v>31338.6</v>
      </c>
      <c r="F18" s="30">
        <f>E18/D18*100</f>
        <v>90.68669155308619</v>
      </c>
      <c r="G18" s="30">
        <f aca="true" t="shared" si="9" ref="G18:G39">E18-D18</f>
        <v>-3218.4000000000015</v>
      </c>
      <c r="H18" s="30">
        <f aca="true" t="shared" si="10" ref="H18:H39">E18/C18*100</f>
        <v>27.04599491678281</v>
      </c>
      <c r="I18" s="30">
        <v>1320</v>
      </c>
      <c r="J18" s="30">
        <v>0</v>
      </c>
      <c r="K18" s="30">
        <v>0</v>
      </c>
      <c r="L18" s="30"/>
      <c r="M18" s="30">
        <f aca="true" t="shared" si="11" ref="M18:M39">K18-J18</f>
        <v>0</v>
      </c>
      <c r="N18" s="30">
        <f aca="true" t="shared" si="12" ref="N18:N39">K18/I18*100</f>
        <v>0</v>
      </c>
      <c r="O18" s="31">
        <f aca="true" t="shared" si="13" ref="O18:O25">C18+I18</f>
        <v>117191.5</v>
      </c>
      <c r="P18" s="30">
        <f t="shared" si="5"/>
        <v>34557</v>
      </c>
      <c r="Q18" s="31">
        <f aca="true" t="shared" si="14" ref="Q18:Q25">E18+K18</f>
        <v>31338.6</v>
      </c>
      <c r="R18" s="30">
        <f aca="true" t="shared" si="15" ref="R18:R39">Q18/P18*100</f>
        <v>90.68669155308619</v>
      </c>
      <c r="S18" s="30">
        <f aca="true" t="shared" si="16" ref="S18:S39">Q18-P18</f>
        <v>-3218.4000000000015</v>
      </c>
      <c r="T18" s="31">
        <f>Q18/O18*100</f>
        <v>26.741359228271673</v>
      </c>
    </row>
    <row r="19" spans="1:20" s="4" customFormat="1" ht="15.75">
      <c r="A19" s="28" t="s">
        <v>2</v>
      </c>
      <c r="B19" s="32">
        <v>1000</v>
      </c>
      <c r="C19" s="30">
        <v>460147.2</v>
      </c>
      <c r="D19" s="30">
        <v>116704</v>
      </c>
      <c r="E19" s="30">
        <v>103869.9</v>
      </c>
      <c r="F19" s="30">
        <f aca="true" t="shared" si="17" ref="F19:F39">E19/D19*100</f>
        <v>89.00286194132163</v>
      </c>
      <c r="G19" s="30">
        <f t="shared" si="9"/>
        <v>-12834.100000000006</v>
      </c>
      <c r="H19" s="30">
        <f t="shared" si="10"/>
        <v>22.573189622798964</v>
      </c>
      <c r="I19" s="30">
        <v>29337.2</v>
      </c>
      <c r="J19" s="30">
        <v>7101.4</v>
      </c>
      <c r="K19" s="30">
        <v>2776.4</v>
      </c>
      <c r="L19" s="30">
        <f aca="true" t="shared" si="18" ref="L18:L39">K19/J19*100</f>
        <v>39.09651617990819</v>
      </c>
      <c r="M19" s="30">
        <f t="shared" si="11"/>
        <v>-4325</v>
      </c>
      <c r="N19" s="30">
        <f t="shared" si="12"/>
        <v>9.463752505351568</v>
      </c>
      <c r="O19" s="31">
        <f t="shared" si="13"/>
        <v>489484.4</v>
      </c>
      <c r="P19" s="30">
        <f t="shared" si="5"/>
        <v>123805.4</v>
      </c>
      <c r="Q19" s="31">
        <f t="shared" si="14"/>
        <v>106646.29999999999</v>
      </c>
      <c r="R19" s="30">
        <f t="shared" si="15"/>
        <v>86.14026528729765</v>
      </c>
      <c r="S19" s="30">
        <f t="shared" si="16"/>
        <v>-17159.100000000006</v>
      </c>
      <c r="T19" s="31">
        <f aca="true" t="shared" si="19" ref="T19:T39">Q19/O19*100</f>
        <v>21.787476781691097</v>
      </c>
    </row>
    <row r="20" spans="1:20" s="4" customFormat="1" ht="15.75">
      <c r="A20" s="28" t="s">
        <v>3</v>
      </c>
      <c r="B20" s="32">
        <v>2000</v>
      </c>
      <c r="C20" s="30">
        <v>42153.9</v>
      </c>
      <c r="D20" s="30">
        <v>15055.3</v>
      </c>
      <c r="E20" s="30">
        <v>7924.2</v>
      </c>
      <c r="F20" s="30">
        <f t="shared" si="17"/>
        <v>52.63395614833315</v>
      </c>
      <c r="G20" s="30">
        <f t="shared" si="9"/>
        <v>-7131.099999999999</v>
      </c>
      <c r="H20" s="30">
        <f t="shared" si="10"/>
        <v>18.798260659156092</v>
      </c>
      <c r="I20" s="30">
        <v>0</v>
      </c>
      <c r="J20" s="30">
        <v>0</v>
      </c>
      <c r="K20" s="30">
        <v>0</v>
      </c>
      <c r="L20" s="30"/>
      <c r="M20" s="30">
        <f t="shared" si="11"/>
        <v>0</v>
      </c>
      <c r="N20" s="30"/>
      <c r="O20" s="31">
        <f t="shared" si="13"/>
        <v>42153.9</v>
      </c>
      <c r="P20" s="30">
        <f t="shared" si="5"/>
        <v>15055.3</v>
      </c>
      <c r="Q20" s="31">
        <f t="shared" si="14"/>
        <v>7924.2</v>
      </c>
      <c r="R20" s="30">
        <f t="shared" si="15"/>
        <v>52.63395614833315</v>
      </c>
      <c r="S20" s="30">
        <f t="shared" si="16"/>
        <v>-7131.099999999999</v>
      </c>
      <c r="T20" s="31">
        <f t="shared" si="19"/>
        <v>18.798260659156092</v>
      </c>
    </row>
    <row r="21" spans="1:20" s="4" customFormat="1" ht="15.75">
      <c r="A21" s="28" t="s">
        <v>13</v>
      </c>
      <c r="B21" s="32">
        <v>3000</v>
      </c>
      <c r="C21" s="30">
        <v>32027.4</v>
      </c>
      <c r="D21" s="30">
        <v>7945.3</v>
      </c>
      <c r="E21" s="30">
        <v>5901.6</v>
      </c>
      <c r="F21" s="30">
        <f t="shared" si="17"/>
        <v>74.27787497010812</v>
      </c>
      <c r="G21" s="30">
        <f t="shared" si="9"/>
        <v>-2043.6999999999998</v>
      </c>
      <c r="H21" s="30">
        <f t="shared" si="10"/>
        <v>18.42672211918545</v>
      </c>
      <c r="I21" s="30">
        <v>84.2</v>
      </c>
      <c r="J21" s="30">
        <v>21.1</v>
      </c>
      <c r="K21" s="30">
        <v>0</v>
      </c>
      <c r="L21" s="30">
        <f t="shared" si="18"/>
        <v>0</v>
      </c>
      <c r="M21" s="30">
        <f t="shared" si="11"/>
        <v>-21.1</v>
      </c>
      <c r="N21" s="30">
        <f t="shared" si="12"/>
        <v>0</v>
      </c>
      <c r="O21" s="31">
        <f t="shared" si="13"/>
        <v>32111.600000000002</v>
      </c>
      <c r="P21" s="30">
        <f t="shared" si="5"/>
        <v>7966.400000000001</v>
      </c>
      <c r="Q21" s="31">
        <f t="shared" si="14"/>
        <v>5901.6</v>
      </c>
      <c r="R21" s="30">
        <f t="shared" si="15"/>
        <v>74.08114079132356</v>
      </c>
      <c r="S21" s="30">
        <f t="shared" si="16"/>
        <v>-2064.8</v>
      </c>
      <c r="T21" s="31">
        <f t="shared" si="19"/>
        <v>18.378405311476225</v>
      </c>
    </row>
    <row r="22" spans="1:20" s="4" customFormat="1" ht="15.75">
      <c r="A22" s="28" t="s">
        <v>4</v>
      </c>
      <c r="B22" s="32">
        <v>4000</v>
      </c>
      <c r="C22" s="30">
        <v>30158.1</v>
      </c>
      <c r="D22" s="30">
        <v>5568.2</v>
      </c>
      <c r="E22" s="30">
        <v>3957.5</v>
      </c>
      <c r="F22" s="30">
        <f t="shared" si="17"/>
        <v>71.07323731187817</v>
      </c>
      <c r="G22" s="30">
        <f t="shared" si="9"/>
        <v>-1610.6999999999998</v>
      </c>
      <c r="H22" s="30">
        <f t="shared" si="10"/>
        <v>13.122511033520018</v>
      </c>
      <c r="I22" s="30">
        <v>34</v>
      </c>
      <c r="J22" s="30">
        <v>8.5</v>
      </c>
      <c r="K22" s="30">
        <v>0</v>
      </c>
      <c r="L22" s="30">
        <f t="shared" si="18"/>
        <v>0</v>
      </c>
      <c r="M22" s="30">
        <f t="shared" si="11"/>
        <v>-8.5</v>
      </c>
      <c r="N22" s="30">
        <f t="shared" si="12"/>
        <v>0</v>
      </c>
      <c r="O22" s="31">
        <f t="shared" si="13"/>
        <v>30192.1</v>
      </c>
      <c r="P22" s="30">
        <f t="shared" si="5"/>
        <v>5576.7</v>
      </c>
      <c r="Q22" s="31">
        <f t="shared" si="14"/>
        <v>3957.5</v>
      </c>
      <c r="R22" s="30">
        <f t="shared" si="15"/>
        <v>70.96490756181971</v>
      </c>
      <c r="S22" s="30">
        <f t="shared" si="16"/>
        <v>-1619.1999999999998</v>
      </c>
      <c r="T22" s="31">
        <f t="shared" si="19"/>
        <v>13.107733479950054</v>
      </c>
    </row>
    <row r="23" spans="1:20" s="4" customFormat="1" ht="15.75">
      <c r="A23" s="28" t="s">
        <v>5</v>
      </c>
      <c r="B23" s="32">
        <v>5000</v>
      </c>
      <c r="C23" s="30">
        <v>19545.7</v>
      </c>
      <c r="D23" s="30">
        <v>4967.8</v>
      </c>
      <c r="E23" s="30">
        <v>3861.5</v>
      </c>
      <c r="F23" s="30">
        <f t="shared" si="17"/>
        <v>77.73058496718869</v>
      </c>
      <c r="G23" s="30">
        <f t="shared" si="9"/>
        <v>-1106.3000000000002</v>
      </c>
      <c r="H23" s="30">
        <f t="shared" si="10"/>
        <v>19.756263525992928</v>
      </c>
      <c r="I23" s="30">
        <v>0</v>
      </c>
      <c r="J23" s="30"/>
      <c r="K23" s="30">
        <v>0</v>
      </c>
      <c r="L23" s="30"/>
      <c r="M23" s="30">
        <f t="shared" si="11"/>
        <v>0</v>
      </c>
      <c r="N23" s="30"/>
      <c r="O23" s="31">
        <f t="shared" si="13"/>
        <v>19545.7</v>
      </c>
      <c r="P23" s="30">
        <f t="shared" si="5"/>
        <v>4967.8</v>
      </c>
      <c r="Q23" s="31">
        <f t="shared" si="14"/>
        <v>3861.5</v>
      </c>
      <c r="R23" s="30">
        <f t="shared" si="15"/>
        <v>77.73058496718869</v>
      </c>
      <c r="S23" s="30">
        <f t="shared" si="16"/>
        <v>-1106.3000000000002</v>
      </c>
      <c r="T23" s="31">
        <f t="shared" si="19"/>
        <v>19.756263525992928</v>
      </c>
    </row>
    <row r="24" spans="1:20" s="4" customFormat="1" ht="19.5" customHeight="1">
      <c r="A24" s="28" t="s">
        <v>41</v>
      </c>
      <c r="B24" s="32">
        <v>6000</v>
      </c>
      <c r="C24" s="30">
        <v>60241.5</v>
      </c>
      <c r="D24" s="30">
        <v>12531.7</v>
      </c>
      <c r="E24" s="30">
        <v>8791.7</v>
      </c>
      <c r="F24" s="30">
        <f t="shared" si="17"/>
        <v>70.1556851823775</v>
      </c>
      <c r="G24" s="30">
        <f t="shared" si="9"/>
        <v>-3740</v>
      </c>
      <c r="H24" s="30">
        <f t="shared" si="10"/>
        <v>14.594092112580197</v>
      </c>
      <c r="I24" s="30">
        <v>15849.9</v>
      </c>
      <c r="J24" s="30">
        <v>0</v>
      </c>
      <c r="K24" s="30">
        <v>0</v>
      </c>
      <c r="L24" s="30"/>
      <c r="M24" s="30">
        <f t="shared" si="11"/>
        <v>0</v>
      </c>
      <c r="N24" s="30">
        <f t="shared" si="12"/>
        <v>0</v>
      </c>
      <c r="O24" s="31">
        <f t="shared" si="13"/>
        <v>76091.4</v>
      </c>
      <c r="P24" s="30">
        <f t="shared" si="5"/>
        <v>12531.7</v>
      </c>
      <c r="Q24" s="31">
        <f t="shared" si="14"/>
        <v>8791.7</v>
      </c>
      <c r="R24" s="30">
        <f t="shared" si="15"/>
        <v>70.1556851823775</v>
      </c>
      <c r="S24" s="30">
        <f t="shared" si="16"/>
        <v>-3740</v>
      </c>
      <c r="T24" s="31">
        <f t="shared" si="19"/>
        <v>11.554130953038058</v>
      </c>
    </row>
    <row r="25" spans="1:20" ht="15.75">
      <c r="A25" s="33" t="s">
        <v>14</v>
      </c>
      <c r="B25" s="34">
        <v>6030</v>
      </c>
      <c r="C25" s="35">
        <v>55473</v>
      </c>
      <c r="D25" s="35">
        <v>12531.7</v>
      </c>
      <c r="E25" s="35">
        <v>8791.7</v>
      </c>
      <c r="F25" s="35">
        <f t="shared" si="17"/>
        <v>70.1556851823775</v>
      </c>
      <c r="G25" s="35">
        <f t="shared" si="9"/>
        <v>-3740</v>
      </c>
      <c r="H25" s="35">
        <f t="shared" si="10"/>
        <v>15.848611035999497</v>
      </c>
      <c r="I25" s="35">
        <v>1000</v>
      </c>
      <c r="J25" s="35">
        <v>0</v>
      </c>
      <c r="K25" s="35">
        <v>0</v>
      </c>
      <c r="L25" s="35"/>
      <c r="M25" s="35">
        <f t="shared" si="11"/>
        <v>0</v>
      </c>
      <c r="N25" s="35">
        <f t="shared" si="12"/>
        <v>0</v>
      </c>
      <c r="O25" s="36">
        <f t="shared" si="13"/>
        <v>56473</v>
      </c>
      <c r="P25" s="35">
        <f t="shared" si="5"/>
        <v>12531.7</v>
      </c>
      <c r="Q25" s="36">
        <f t="shared" si="14"/>
        <v>8791.7</v>
      </c>
      <c r="R25" s="35">
        <f t="shared" si="15"/>
        <v>70.1556851823775</v>
      </c>
      <c r="S25" s="35">
        <f t="shared" si="16"/>
        <v>-3740</v>
      </c>
      <c r="T25" s="36">
        <f t="shared" si="19"/>
        <v>15.567970534591751</v>
      </c>
    </row>
    <row r="26" spans="1:20" s="4" customFormat="1" ht="15.75">
      <c r="A26" s="37" t="s">
        <v>34</v>
      </c>
      <c r="B26" s="32">
        <v>7000</v>
      </c>
      <c r="C26" s="30">
        <v>21746.6</v>
      </c>
      <c r="D26" s="30">
        <v>2723.8</v>
      </c>
      <c r="E26" s="30">
        <v>2130.6</v>
      </c>
      <c r="F26" s="30">
        <f t="shared" si="17"/>
        <v>78.22160217343416</v>
      </c>
      <c r="G26" s="30">
        <f t="shared" si="9"/>
        <v>-593.2000000000003</v>
      </c>
      <c r="H26" s="30">
        <f t="shared" si="10"/>
        <v>9.797393615553695</v>
      </c>
      <c r="I26" s="30">
        <v>192513.3</v>
      </c>
      <c r="J26" s="30">
        <v>91030.2</v>
      </c>
      <c r="K26" s="30">
        <v>13000</v>
      </c>
      <c r="L26" s="30">
        <f t="shared" si="18"/>
        <v>14.28097488525786</v>
      </c>
      <c r="M26" s="30">
        <f t="shared" si="11"/>
        <v>-78030.2</v>
      </c>
      <c r="N26" s="30">
        <f t="shared" si="12"/>
        <v>6.752780197524015</v>
      </c>
      <c r="O26" s="31">
        <f>O27+O28+O29+O30</f>
        <v>214259.89999999997</v>
      </c>
      <c r="P26" s="30">
        <f t="shared" si="5"/>
        <v>93754</v>
      </c>
      <c r="Q26" s="31">
        <f>Q27+Q28+Q29+Q30</f>
        <v>15130.5</v>
      </c>
      <c r="R26" s="30">
        <f t="shared" si="15"/>
        <v>16.138511423512597</v>
      </c>
      <c r="S26" s="30">
        <f t="shared" si="16"/>
        <v>-78623.5</v>
      </c>
      <c r="T26" s="31">
        <f t="shared" si="19"/>
        <v>7.061750705568332</v>
      </c>
    </row>
    <row r="27" spans="1:20" ht="24" customHeight="1">
      <c r="A27" s="33" t="s">
        <v>35</v>
      </c>
      <c r="B27" s="34">
        <v>7100</v>
      </c>
      <c r="C27" s="35">
        <v>400</v>
      </c>
      <c r="D27" s="35">
        <v>243.3</v>
      </c>
      <c r="E27" s="35">
        <v>202.4</v>
      </c>
      <c r="F27" s="35">
        <f t="shared" si="17"/>
        <v>83.18947801068639</v>
      </c>
      <c r="G27" s="35">
        <f t="shared" si="9"/>
        <v>-40.900000000000006</v>
      </c>
      <c r="H27" s="35">
        <f t="shared" si="10"/>
        <v>50.6</v>
      </c>
      <c r="I27" s="35">
        <v>0</v>
      </c>
      <c r="J27" s="35"/>
      <c r="K27" s="35"/>
      <c r="L27" s="35"/>
      <c r="M27" s="35">
        <f t="shared" si="11"/>
        <v>0</v>
      </c>
      <c r="N27" s="35"/>
      <c r="O27" s="36">
        <f>C27+I27</f>
        <v>400</v>
      </c>
      <c r="P27" s="35">
        <f t="shared" si="5"/>
        <v>243.3</v>
      </c>
      <c r="Q27" s="36">
        <f>E27+K27</f>
        <v>202.4</v>
      </c>
      <c r="R27" s="35">
        <f t="shared" si="15"/>
        <v>83.18947801068639</v>
      </c>
      <c r="S27" s="35">
        <f t="shared" si="16"/>
        <v>-40.900000000000006</v>
      </c>
      <c r="T27" s="36">
        <f>Q27/O27*100</f>
        <v>50.6</v>
      </c>
    </row>
    <row r="28" spans="1:20" ht="15.75">
      <c r="A28" s="33" t="s">
        <v>36</v>
      </c>
      <c r="B28" s="34">
        <v>7300</v>
      </c>
      <c r="C28" s="35">
        <v>2052.7</v>
      </c>
      <c r="D28" s="35">
        <v>532.2</v>
      </c>
      <c r="E28" s="35">
        <v>460.3</v>
      </c>
      <c r="F28" s="35">
        <f t="shared" si="17"/>
        <v>86.49004133784291</v>
      </c>
      <c r="G28" s="35">
        <f t="shared" si="9"/>
        <v>-71.90000000000003</v>
      </c>
      <c r="H28" s="35">
        <f t="shared" si="10"/>
        <v>22.424124324060994</v>
      </c>
      <c r="I28" s="35">
        <v>111277.9</v>
      </c>
      <c r="J28" s="35">
        <v>64290.2</v>
      </c>
      <c r="K28" s="35">
        <v>0</v>
      </c>
      <c r="L28" s="35">
        <f t="shared" si="18"/>
        <v>0</v>
      </c>
      <c r="M28" s="35">
        <f t="shared" si="11"/>
        <v>-64290.2</v>
      </c>
      <c r="N28" s="35">
        <f t="shared" si="12"/>
        <v>0</v>
      </c>
      <c r="O28" s="36">
        <f>C28+I28</f>
        <v>113330.59999999999</v>
      </c>
      <c r="P28" s="35">
        <f t="shared" si="5"/>
        <v>64822.399999999994</v>
      </c>
      <c r="Q28" s="36">
        <f>E28+K28</f>
        <v>460.3</v>
      </c>
      <c r="R28" s="35">
        <f t="shared" si="15"/>
        <v>0.7100940415658785</v>
      </c>
      <c r="S28" s="35">
        <f t="shared" si="16"/>
        <v>-64362.09999999999</v>
      </c>
      <c r="T28" s="36">
        <f t="shared" si="19"/>
        <v>0.4061568543711937</v>
      </c>
    </row>
    <row r="29" spans="1:20" ht="37.5" customHeight="1">
      <c r="A29" s="33" t="s">
        <v>37</v>
      </c>
      <c r="B29" s="34">
        <v>7400</v>
      </c>
      <c r="C29" s="35">
        <v>17416.2</v>
      </c>
      <c r="D29" s="35">
        <v>1349.9</v>
      </c>
      <c r="E29" s="35">
        <v>965.8</v>
      </c>
      <c r="F29" s="35">
        <f t="shared" si="17"/>
        <v>71.54604044744055</v>
      </c>
      <c r="G29" s="35">
        <f t="shared" si="9"/>
        <v>-384.10000000000014</v>
      </c>
      <c r="H29" s="35">
        <f t="shared" si="10"/>
        <v>5.545411743089766</v>
      </c>
      <c r="I29" s="35">
        <v>5750</v>
      </c>
      <c r="J29" s="35">
        <v>0</v>
      </c>
      <c r="K29" s="35">
        <v>0</v>
      </c>
      <c r="L29" s="35"/>
      <c r="M29" s="35">
        <f t="shared" si="11"/>
        <v>0</v>
      </c>
      <c r="N29" s="35">
        <f t="shared" si="12"/>
        <v>0</v>
      </c>
      <c r="O29" s="36">
        <f>C29+I29</f>
        <v>23166.2</v>
      </c>
      <c r="P29" s="35">
        <f t="shared" si="5"/>
        <v>1349.9</v>
      </c>
      <c r="Q29" s="36">
        <f>E29+K29</f>
        <v>965.8</v>
      </c>
      <c r="R29" s="35">
        <f t="shared" si="15"/>
        <v>71.54604044744055</v>
      </c>
      <c r="S29" s="35">
        <f t="shared" si="16"/>
        <v>-384.10000000000014</v>
      </c>
      <c r="T29" s="36">
        <f t="shared" si="19"/>
        <v>4.169004843263029</v>
      </c>
    </row>
    <row r="30" spans="1:20" ht="30">
      <c r="A30" s="33" t="s">
        <v>38</v>
      </c>
      <c r="B30" s="34">
        <v>7600</v>
      </c>
      <c r="C30" s="35">
        <v>1877.7</v>
      </c>
      <c r="D30" s="35">
        <v>598.4</v>
      </c>
      <c r="E30" s="35">
        <v>502</v>
      </c>
      <c r="F30" s="35">
        <f t="shared" si="17"/>
        <v>83.89037433155082</v>
      </c>
      <c r="G30" s="35">
        <f t="shared" si="9"/>
        <v>-96.39999999999998</v>
      </c>
      <c r="H30" s="35">
        <f t="shared" si="10"/>
        <v>26.734835170687543</v>
      </c>
      <c r="I30" s="35">
        <v>75485.4</v>
      </c>
      <c r="J30" s="35">
        <v>26740</v>
      </c>
      <c r="K30" s="35">
        <v>13000</v>
      </c>
      <c r="L30" s="35">
        <f t="shared" si="18"/>
        <v>48.61630516080778</v>
      </c>
      <c r="M30" s="35">
        <f t="shared" si="11"/>
        <v>-13740</v>
      </c>
      <c r="N30" s="35">
        <f t="shared" si="12"/>
        <v>17.221873368889877</v>
      </c>
      <c r="O30" s="36">
        <f>C30+I30</f>
        <v>77363.09999999999</v>
      </c>
      <c r="P30" s="35">
        <f t="shared" si="5"/>
        <v>27338.4</v>
      </c>
      <c r="Q30" s="36">
        <f>E30+K30</f>
        <v>13502</v>
      </c>
      <c r="R30" s="35">
        <f t="shared" si="15"/>
        <v>49.38840605156118</v>
      </c>
      <c r="S30" s="35">
        <f t="shared" si="16"/>
        <v>-13836.400000000001</v>
      </c>
      <c r="T30" s="36">
        <f t="shared" si="19"/>
        <v>17.45276494866416</v>
      </c>
    </row>
    <row r="31" spans="1:20" s="5" customFormat="1" ht="15.75">
      <c r="A31" s="28" t="s">
        <v>50</v>
      </c>
      <c r="B31" s="32">
        <v>8000</v>
      </c>
      <c r="C31" s="30">
        <v>23575.5</v>
      </c>
      <c r="D31" s="30">
        <v>18435.1</v>
      </c>
      <c r="E31" s="30">
        <v>5519.4</v>
      </c>
      <c r="F31" s="30">
        <f t="shared" si="17"/>
        <v>29.93962603945734</v>
      </c>
      <c r="G31" s="30">
        <f t="shared" si="9"/>
        <v>-12915.699999999999</v>
      </c>
      <c r="H31" s="30">
        <f t="shared" si="10"/>
        <v>23.411592543106188</v>
      </c>
      <c r="I31" s="30">
        <v>2150</v>
      </c>
      <c r="J31" s="30">
        <v>420</v>
      </c>
      <c r="K31" s="30">
        <v>0</v>
      </c>
      <c r="L31" s="30">
        <f t="shared" si="18"/>
        <v>0</v>
      </c>
      <c r="M31" s="30">
        <f t="shared" si="11"/>
        <v>-420</v>
      </c>
      <c r="N31" s="30">
        <f t="shared" si="12"/>
        <v>0</v>
      </c>
      <c r="O31" s="31">
        <f>SUM(O32:O36)</f>
        <v>25725.5</v>
      </c>
      <c r="P31" s="30">
        <f t="shared" si="5"/>
        <v>18855.1</v>
      </c>
      <c r="Q31" s="31">
        <f>SUM(Q32:Q36)</f>
        <v>5519.5</v>
      </c>
      <c r="R31" s="30">
        <f t="shared" si="15"/>
        <v>29.27324702600358</v>
      </c>
      <c r="S31" s="30">
        <f t="shared" si="16"/>
        <v>-13335.599999999999</v>
      </c>
      <c r="T31" s="31">
        <f t="shared" si="19"/>
        <v>21.45536529902237</v>
      </c>
    </row>
    <row r="32" spans="1:20" ht="30">
      <c r="A32" s="33" t="s">
        <v>31</v>
      </c>
      <c r="B32" s="34">
        <v>8210</v>
      </c>
      <c r="C32" s="35">
        <v>7419.8</v>
      </c>
      <c r="D32" s="35">
        <v>2402.3</v>
      </c>
      <c r="E32" s="35">
        <v>2254.6</v>
      </c>
      <c r="F32" s="35">
        <f t="shared" si="17"/>
        <v>93.85172542979643</v>
      </c>
      <c r="G32" s="35">
        <f t="shared" si="9"/>
        <v>-147.70000000000027</v>
      </c>
      <c r="H32" s="35">
        <f t="shared" si="10"/>
        <v>30.386263780694893</v>
      </c>
      <c r="I32" s="35">
        <v>0</v>
      </c>
      <c r="J32" s="35">
        <v>0</v>
      </c>
      <c r="K32" s="35">
        <v>0</v>
      </c>
      <c r="L32" s="35"/>
      <c r="M32" s="35">
        <f t="shared" si="11"/>
        <v>0</v>
      </c>
      <c r="N32" s="35"/>
      <c r="O32" s="36">
        <f aca="true" t="shared" si="20" ref="O32:O38">C32+I32</f>
        <v>7419.8</v>
      </c>
      <c r="P32" s="35">
        <f t="shared" si="5"/>
        <v>2402.3</v>
      </c>
      <c r="Q32" s="36">
        <f aca="true" t="shared" si="21" ref="Q32:Q38">E32+K32</f>
        <v>2254.6</v>
      </c>
      <c r="R32" s="35">
        <f t="shared" si="15"/>
        <v>93.85172542979643</v>
      </c>
      <c r="S32" s="35">
        <f t="shared" si="16"/>
        <v>-147.70000000000027</v>
      </c>
      <c r="T32" s="36">
        <f t="shared" si="19"/>
        <v>30.386263780694893</v>
      </c>
    </row>
    <row r="33" spans="1:20" ht="15.75">
      <c r="A33" s="33" t="s">
        <v>32</v>
      </c>
      <c r="B33" s="34">
        <v>8230</v>
      </c>
      <c r="C33" s="35">
        <v>155.7</v>
      </c>
      <c r="D33" s="35">
        <v>32.8</v>
      </c>
      <c r="E33" s="35">
        <v>0</v>
      </c>
      <c r="F33" s="35">
        <f t="shared" si="17"/>
        <v>0</v>
      </c>
      <c r="G33" s="35">
        <f t="shared" si="9"/>
        <v>-32.8</v>
      </c>
      <c r="H33" s="35">
        <f t="shared" si="10"/>
        <v>0</v>
      </c>
      <c r="I33" s="35"/>
      <c r="J33" s="35"/>
      <c r="K33" s="35"/>
      <c r="L33" s="35"/>
      <c r="M33" s="35">
        <f t="shared" si="11"/>
        <v>0</v>
      </c>
      <c r="N33" s="35"/>
      <c r="O33" s="36">
        <f t="shared" si="20"/>
        <v>155.7</v>
      </c>
      <c r="P33" s="35">
        <f t="shared" si="5"/>
        <v>32.8</v>
      </c>
      <c r="Q33" s="36">
        <f t="shared" si="21"/>
        <v>0</v>
      </c>
      <c r="R33" s="35">
        <f t="shared" si="15"/>
        <v>0</v>
      </c>
      <c r="S33" s="35">
        <f t="shared" si="16"/>
        <v>-32.8</v>
      </c>
      <c r="T33" s="36">
        <f t="shared" si="19"/>
        <v>0</v>
      </c>
    </row>
    <row r="34" spans="1:20" ht="15.75">
      <c r="A34" s="33" t="s">
        <v>49</v>
      </c>
      <c r="B34" s="34">
        <v>8240</v>
      </c>
      <c r="C34" s="35">
        <v>16000</v>
      </c>
      <c r="D34" s="35">
        <v>16000</v>
      </c>
      <c r="E34" s="35">
        <v>3264.9</v>
      </c>
      <c r="F34" s="35">
        <f>E34/D34*100</f>
        <v>20.405625</v>
      </c>
      <c r="G34" s="35">
        <f>E34-D34</f>
        <v>-12735.1</v>
      </c>
      <c r="H34" s="35">
        <f>E34/C34*100</f>
        <v>20.405625</v>
      </c>
      <c r="I34" s="35"/>
      <c r="J34" s="35"/>
      <c r="K34" s="35"/>
      <c r="L34" s="35"/>
      <c r="M34" s="35">
        <f>K34-J34</f>
        <v>0</v>
      </c>
      <c r="N34" s="35"/>
      <c r="O34" s="36">
        <f>C34+I34</f>
        <v>16000</v>
      </c>
      <c r="P34" s="35">
        <f>D34+J34</f>
        <v>16000</v>
      </c>
      <c r="Q34" s="36">
        <f>E34+K34</f>
        <v>3264.9</v>
      </c>
      <c r="R34" s="35">
        <f>Q34/P34*100</f>
        <v>20.405625</v>
      </c>
      <c r="S34" s="35">
        <f>Q34-P34</f>
        <v>-12735.1</v>
      </c>
      <c r="T34" s="36">
        <f>Q34/O34*100</f>
        <v>20.405625</v>
      </c>
    </row>
    <row r="35" spans="1:20" ht="30" hidden="1">
      <c r="A35" s="33" t="s">
        <v>28</v>
      </c>
      <c r="B35" s="34">
        <v>8311</v>
      </c>
      <c r="C35" s="35">
        <v>0</v>
      </c>
      <c r="D35" s="35">
        <v>0</v>
      </c>
      <c r="E35" s="35">
        <v>0</v>
      </c>
      <c r="F35" s="35" t="e">
        <f>E35/D35*100</f>
        <v>#DIV/0!</v>
      </c>
      <c r="G35" s="35">
        <f t="shared" si="9"/>
        <v>0</v>
      </c>
      <c r="H35" s="35" t="e">
        <f t="shared" si="10"/>
        <v>#DIV/0!</v>
      </c>
      <c r="I35" s="35">
        <v>0</v>
      </c>
      <c r="J35" s="35">
        <v>0</v>
      </c>
      <c r="K35" s="35">
        <v>0</v>
      </c>
      <c r="L35" s="35" t="e">
        <f t="shared" si="18"/>
        <v>#DIV/0!</v>
      </c>
      <c r="M35" s="35">
        <f t="shared" si="11"/>
        <v>0</v>
      </c>
      <c r="N35" s="35" t="e">
        <f t="shared" si="12"/>
        <v>#DIV/0!</v>
      </c>
      <c r="O35" s="36">
        <f t="shared" si="20"/>
        <v>0</v>
      </c>
      <c r="P35" s="35">
        <f t="shared" si="5"/>
        <v>0</v>
      </c>
      <c r="Q35" s="36">
        <f t="shared" si="21"/>
        <v>0</v>
      </c>
      <c r="R35" s="35" t="e">
        <f t="shared" si="15"/>
        <v>#DIV/0!</v>
      </c>
      <c r="S35" s="35">
        <f t="shared" si="16"/>
        <v>0</v>
      </c>
      <c r="T35" s="36" t="e">
        <f t="shared" si="19"/>
        <v>#DIV/0!</v>
      </c>
    </row>
    <row r="36" spans="1:20" ht="30">
      <c r="A36" s="33" t="s">
        <v>33</v>
      </c>
      <c r="B36" s="34">
        <v>8330</v>
      </c>
      <c r="C36" s="35"/>
      <c r="D36" s="35"/>
      <c r="E36" s="35"/>
      <c r="F36" s="35"/>
      <c r="G36" s="35">
        <f t="shared" si="9"/>
        <v>0</v>
      </c>
      <c r="H36" s="35"/>
      <c r="I36" s="35">
        <v>2150</v>
      </c>
      <c r="J36" s="35">
        <v>420</v>
      </c>
      <c r="K36" s="35">
        <v>0</v>
      </c>
      <c r="L36" s="35">
        <f t="shared" si="18"/>
        <v>0</v>
      </c>
      <c r="M36" s="35">
        <f t="shared" si="11"/>
        <v>-420</v>
      </c>
      <c r="N36" s="35">
        <f t="shared" si="12"/>
        <v>0</v>
      </c>
      <c r="O36" s="36">
        <f t="shared" si="20"/>
        <v>2150</v>
      </c>
      <c r="P36" s="35">
        <f t="shared" si="5"/>
        <v>420</v>
      </c>
      <c r="Q36" s="36">
        <f t="shared" si="21"/>
        <v>0</v>
      </c>
      <c r="R36" s="35">
        <f t="shared" si="15"/>
        <v>0</v>
      </c>
      <c r="S36" s="35">
        <f t="shared" si="16"/>
        <v>-420</v>
      </c>
      <c r="T36" s="36">
        <f t="shared" si="19"/>
        <v>0</v>
      </c>
    </row>
    <row r="37" spans="1:20" s="4" customFormat="1" ht="18.75" customHeight="1">
      <c r="A37" s="28" t="s">
        <v>42</v>
      </c>
      <c r="B37" s="32">
        <v>9000</v>
      </c>
      <c r="C37" s="30">
        <v>108481.8</v>
      </c>
      <c r="D37" s="30">
        <v>28038.4</v>
      </c>
      <c r="E37" s="30">
        <v>21855.6</v>
      </c>
      <c r="F37" s="30">
        <f t="shared" si="17"/>
        <v>77.94881305637982</v>
      </c>
      <c r="G37" s="30">
        <f t="shared" si="9"/>
        <v>-6182.800000000003</v>
      </c>
      <c r="H37" s="30">
        <f t="shared" si="10"/>
        <v>20.14678959973009</v>
      </c>
      <c r="I37" s="30"/>
      <c r="J37" s="30"/>
      <c r="K37" s="30"/>
      <c r="L37" s="30"/>
      <c r="M37" s="30">
        <f t="shared" si="11"/>
        <v>0</v>
      </c>
      <c r="N37" s="30"/>
      <c r="O37" s="31">
        <f t="shared" si="20"/>
        <v>108481.8</v>
      </c>
      <c r="P37" s="30">
        <f t="shared" si="5"/>
        <v>28038.4</v>
      </c>
      <c r="Q37" s="31">
        <f t="shared" si="21"/>
        <v>21855.6</v>
      </c>
      <c r="R37" s="30">
        <f t="shared" si="15"/>
        <v>77.94881305637982</v>
      </c>
      <c r="S37" s="30">
        <f t="shared" si="16"/>
        <v>-6182.800000000003</v>
      </c>
      <c r="T37" s="31">
        <f t="shared" si="19"/>
        <v>20.14678959973009</v>
      </c>
    </row>
    <row r="38" spans="1:20" ht="15.75">
      <c r="A38" s="33" t="s">
        <v>15</v>
      </c>
      <c r="B38" s="34">
        <v>9110</v>
      </c>
      <c r="C38" s="35">
        <v>107257.7</v>
      </c>
      <c r="D38" s="35">
        <v>26814.3</v>
      </c>
      <c r="E38" s="35">
        <v>20855.6</v>
      </c>
      <c r="F38" s="35">
        <f t="shared" si="17"/>
        <v>77.77790208955668</v>
      </c>
      <c r="G38" s="35">
        <f t="shared" si="9"/>
        <v>-5958.700000000001</v>
      </c>
      <c r="H38" s="35">
        <f t="shared" si="10"/>
        <v>19.444384878661392</v>
      </c>
      <c r="I38" s="35"/>
      <c r="J38" s="35"/>
      <c r="K38" s="35"/>
      <c r="L38" s="35"/>
      <c r="M38" s="35">
        <f t="shared" si="11"/>
        <v>0</v>
      </c>
      <c r="N38" s="35"/>
      <c r="O38" s="36">
        <f t="shared" si="20"/>
        <v>107257.7</v>
      </c>
      <c r="P38" s="35">
        <f t="shared" si="5"/>
        <v>26814.3</v>
      </c>
      <c r="Q38" s="36">
        <f t="shared" si="21"/>
        <v>20855.6</v>
      </c>
      <c r="R38" s="35">
        <f t="shared" si="15"/>
        <v>77.77790208955668</v>
      </c>
      <c r="S38" s="35">
        <f t="shared" si="16"/>
        <v>-5958.700000000001</v>
      </c>
      <c r="T38" s="38">
        <f t="shared" si="19"/>
        <v>19.444384878661392</v>
      </c>
    </row>
    <row r="39" spans="1:20" s="10" customFormat="1" ht="15.75">
      <c r="A39" s="39" t="s">
        <v>22</v>
      </c>
      <c r="B39" s="14"/>
      <c r="C39" s="40">
        <f>C18+C19+C20+C21+C22+C23+C24+C26+C31+C37</f>
        <v>913949.2</v>
      </c>
      <c r="D39" s="40">
        <f>D18+D19+D20+D21+D22+D23+D24+D26+D31+D37</f>
        <v>246526.59999999998</v>
      </c>
      <c r="E39" s="40">
        <f>E18+E19+E20+E21+E22+E23+E24+E26+E31+E37</f>
        <v>195150.60000000003</v>
      </c>
      <c r="F39" s="40">
        <f t="shared" si="17"/>
        <v>79.16005818439066</v>
      </c>
      <c r="G39" s="40">
        <f t="shared" si="9"/>
        <v>-51375.99999999994</v>
      </c>
      <c r="H39" s="40">
        <f t="shared" si="10"/>
        <v>21.352455913304595</v>
      </c>
      <c r="I39" s="40">
        <f>I18+I19+I20+I21+I22+I23+I24+I26+I31+I37</f>
        <v>241288.59999999998</v>
      </c>
      <c r="J39" s="40">
        <f>J18+J19+J20+J21+J22+J23+J24+J26+J31+J37</f>
        <v>98581.2</v>
      </c>
      <c r="K39" s="40">
        <f>K18+K19+K20+K21+K22+K23+K24+K26+K31+K37</f>
        <v>15776.4</v>
      </c>
      <c r="L39" s="40">
        <f t="shared" si="18"/>
        <v>16.003457048605615</v>
      </c>
      <c r="M39" s="40">
        <f t="shared" si="11"/>
        <v>-82804.8</v>
      </c>
      <c r="N39" s="40">
        <f t="shared" si="12"/>
        <v>6.538394271424345</v>
      </c>
      <c r="O39" s="41">
        <f>O18+O19+O20+O21+O22+O23+O24+O26+O31+O37</f>
        <v>1155237.8</v>
      </c>
      <c r="P39" s="40">
        <f t="shared" si="5"/>
        <v>345107.8</v>
      </c>
      <c r="Q39" s="41">
        <f>Q18+Q19+Q20+Q21+Q22+Q23+Q24+Q26+Q31+Q37</f>
        <v>210927.00000000003</v>
      </c>
      <c r="R39" s="40">
        <f t="shared" si="15"/>
        <v>61.11916334548221</v>
      </c>
      <c r="S39" s="40">
        <f t="shared" si="16"/>
        <v>-134180.79999999996</v>
      </c>
      <c r="T39" s="31">
        <f t="shared" si="19"/>
        <v>18.258318763461514</v>
      </c>
    </row>
    <row r="40" spans="1:20" ht="15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5.75">
      <c r="A41" s="43" t="s">
        <v>16</v>
      </c>
      <c r="B41" s="14">
        <v>200000</v>
      </c>
      <c r="C41" s="40">
        <f>C42</f>
        <v>-142916.5</v>
      </c>
      <c r="D41" s="40"/>
      <c r="E41" s="40">
        <v>-165882</v>
      </c>
      <c r="F41" s="40"/>
      <c r="G41" s="40"/>
      <c r="H41" s="40"/>
      <c r="I41" s="40">
        <f>I42</f>
        <v>158916.5</v>
      </c>
      <c r="J41" s="40"/>
      <c r="K41" s="40">
        <v>112294.2</v>
      </c>
      <c r="L41" s="40"/>
      <c r="M41" s="40"/>
      <c r="N41" s="40"/>
      <c r="O41" s="41">
        <f aca="true" t="shared" si="22" ref="O41:O50">C41+I41</f>
        <v>16000</v>
      </c>
      <c r="P41" s="41"/>
      <c r="Q41" s="41">
        <f aca="true" t="shared" si="23" ref="Q41:Q50">E41+K41</f>
        <v>-53587.8</v>
      </c>
      <c r="R41" s="41"/>
      <c r="S41" s="41"/>
      <c r="T41" s="41">
        <f aca="true" t="shared" si="24" ref="T41:T50">H41+N41</f>
        <v>0</v>
      </c>
    </row>
    <row r="42" spans="1:20" ht="15.75">
      <c r="A42" s="28" t="s">
        <v>17</v>
      </c>
      <c r="B42" s="32">
        <v>208000</v>
      </c>
      <c r="C42" s="40">
        <f>C43+C44+C45</f>
        <v>-142916.5</v>
      </c>
      <c r="D42" s="40"/>
      <c r="E42" s="40">
        <v>-161332</v>
      </c>
      <c r="F42" s="40"/>
      <c r="G42" s="40"/>
      <c r="H42" s="40"/>
      <c r="I42" s="40">
        <f>I43+I44+I45</f>
        <v>158916.5</v>
      </c>
      <c r="J42" s="40"/>
      <c r="K42" s="40">
        <v>114316</v>
      </c>
      <c r="L42" s="40"/>
      <c r="M42" s="40"/>
      <c r="N42" s="40"/>
      <c r="O42" s="41">
        <f t="shared" si="22"/>
        <v>16000</v>
      </c>
      <c r="P42" s="41"/>
      <c r="Q42" s="41">
        <f t="shared" si="23"/>
        <v>-47016</v>
      </c>
      <c r="R42" s="41"/>
      <c r="S42" s="41"/>
      <c r="T42" s="41">
        <f t="shared" si="24"/>
        <v>0</v>
      </c>
    </row>
    <row r="43" spans="1:20" ht="15.75">
      <c r="A43" s="33" t="s">
        <v>18</v>
      </c>
      <c r="B43" s="34">
        <v>208100</v>
      </c>
      <c r="C43" s="35">
        <v>16000</v>
      </c>
      <c r="D43" s="35"/>
      <c r="E43" s="35">
        <v>81811.1</v>
      </c>
      <c r="F43" s="35"/>
      <c r="G43" s="35"/>
      <c r="H43" s="35"/>
      <c r="I43" s="35"/>
      <c r="J43" s="35"/>
      <c r="K43" s="35">
        <v>8940.3</v>
      </c>
      <c r="L43" s="35"/>
      <c r="M43" s="35"/>
      <c r="N43" s="35"/>
      <c r="O43" s="36">
        <f t="shared" si="22"/>
        <v>16000</v>
      </c>
      <c r="P43" s="36"/>
      <c r="Q43" s="36">
        <f t="shared" si="23"/>
        <v>90751.40000000001</v>
      </c>
      <c r="R43" s="36"/>
      <c r="S43" s="36"/>
      <c r="T43" s="36">
        <f t="shared" si="24"/>
        <v>0</v>
      </c>
    </row>
    <row r="44" spans="1:20" ht="15.75">
      <c r="A44" s="33" t="s">
        <v>19</v>
      </c>
      <c r="B44" s="34">
        <v>208200</v>
      </c>
      <c r="C44" s="35"/>
      <c r="D44" s="35"/>
      <c r="E44" s="35">
        <v>106429.3</v>
      </c>
      <c r="F44" s="35"/>
      <c r="G44" s="35"/>
      <c r="H44" s="35"/>
      <c r="I44" s="35"/>
      <c r="J44" s="35"/>
      <c r="K44" s="35">
        <v>10391.4</v>
      </c>
      <c r="L44" s="35"/>
      <c r="M44" s="35"/>
      <c r="N44" s="35"/>
      <c r="O44" s="36">
        <f t="shared" si="22"/>
        <v>0</v>
      </c>
      <c r="P44" s="36"/>
      <c r="Q44" s="36">
        <f t="shared" si="23"/>
        <v>116820.7</v>
      </c>
      <c r="R44" s="36"/>
      <c r="S44" s="36"/>
      <c r="T44" s="36">
        <f t="shared" si="24"/>
        <v>0</v>
      </c>
    </row>
    <row r="45" spans="1:20" ht="33" customHeight="1">
      <c r="A45" s="33" t="s">
        <v>20</v>
      </c>
      <c r="B45" s="34">
        <v>208400</v>
      </c>
      <c r="C45" s="35">
        <v>-158916.5</v>
      </c>
      <c r="D45" s="35"/>
      <c r="E45" s="35">
        <v>-13740</v>
      </c>
      <c r="F45" s="35"/>
      <c r="G45" s="35"/>
      <c r="H45" s="35"/>
      <c r="I45" s="35">
        <v>158916.5</v>
      </c>
      <c r="J45" s="35"/>
      <c r="K45" s="35">
        <v>13740</v>
      </c>
      <c r="L45" s="35"/>
      <c r="M45" s="35"/>
      <c r="N45" s="35"/>
      <c r="O45" s="36">
        <f t="shared" si="22"/>
        <v>0</v>
      </c>
      <c r="P45" s="36"/>
      <c r="Q45" s="36">
        <f t="shared" si="23"/>
        <v>0</v>
      </c>
      <c r="R45" s="36"/>
      <c r="S45" s="36"/>
      <c r="T45" s="36">
        <f t="shared" si="24"/>
        <v>0</v>
      </c>
    </row>
    <row r="46" spans="1:20" ht="15.75">
      <c r="A46" s="39" t="s">
        <v>40</v>
      </c>
      <c r="B46" s="14">
        <v>600000</v>
      </c>
      <c r="C46" s="40">
        <f>C47</f>
        <v>-142916.5</v>
      </c>
      <c r="D46" s="40"/>
      <c r="E46" s="40">
        <v>-165882</v>
      </c>
      <c r="F46" s="40"/>
      <c r="G46" s="40"/>
      <c r="H46" s="40"/>
      <c r="I46" s="40">
        <f>I47</f>
        <v>158916.5</v>
      </c>
      <c r="J46" s="40"/>
      <c r="K46" s="40">
        <v>112294.2</v>
      </c>
      <c r="L46" s="40"/>
      <c r="M46" s="40"/>
      <c r="N46" s="40"/>
      <c r="O46" s="41">
        <f t="shared" si="22"/>
        <v>16000</v>
      </c>
      <c r="P46" s="41"/>
      <c r="Q46" s="41">
        <f t="shared" si="23"/>
        <v>-53587.8</v>
      </c>
      <c r="R46" s="41"/>
      <c r="S46" s="41"/>
      <c r="T46" s="41">
        <f t="shared" si="24"/>
        <v>0</v>
      </c>
    </row>
    <row r="47" spans="1:20" ht="15.75">
      <c r="A47" s="37" t="s">
        <v>21</v>
      </c>
      <c r="B47" s="32">
        <v>602000</v>
      </c>
      <c r="C47" s="40">
        <f>C48+C49+C50</f>
        <v>-142916.5</v>
      </c>
      <c r="D47" s="40"/>
      <c r="E47" s="40">
        <v>-165882</v>
      </c>
      <c r="F47" s="40"/>
      <c r="G47" s="40"/>
      <c r="H47" s="40"/>
      <c r="I47" s="40">
        <f>I48+I49+I50</f>
        <v>158916.5</v>
      </c>
      <c r="J47" s="40"/>
      <c r="K47" s="40">
        <v>112294.2</v>
      </c>
      <c r="L47" s="40"/>
      <c r="M47" s="40"/>
      <c r="N47" s="40"/>
      <c r="O47" s="41">
        <f t="shared" si="22"/>
        <v>16000</v>
      </c>
      <c r="P47" s="41"/>
      <c r="Q47" s="41">
        <f t="shared" si="23"/>
        <v>-53587.8</v>
      </c>
      <c r="R47" s="41"/>
      <c r="S47" s="41"/>
      <c r="T47" s="41">
        <f t="shared" si="24"/>
        <v>0</v>
      </c>
    </row>
    <row r="48" spans="1:20" ht="15.75">
      <c r="A48" s="33" t="s">
        <v>18</v>
      </c>
      <c r="B48" s="34">
        <v>602100</v>
      </c>
      <c r="C48" s="35">
        <v>16000</v>
      </c>
      <c r="D48" s="35"/>
      <c r="E48" s="35">
        <v>81811.1</v>
      </c>
      <c r="F48" s="35"/>
      <c r="G48" s="35"/>
      <c r="H48" s="35"/>
      <c r="I48" s="35"/>
      <c r="J48" s="35"/>
      <c r="K48" s="35">
        <v>8940.3</v>
      </c>
      <c r="L48" s="35"/>
      <c r="M48" s="35"/>
      <c r="N48" s="35"/>
      <c r="O48" s="36">
        <f t="shared" si="22"/>
        <v>16000</v>
      </c>
      <c r="P48" s="36"/>
      <c r="Q48" s="36">
        <f t="shared" si="23"/>
        <v>90751.40000000001</v>
      </c>
      <c r="R48" s="36"/>
      <c r="S48" s="36"/>
      <c r="T48" s="36">
        <f t="shared" si="24"/>
        <v>0</v>
      </c>
    </row>
    <row r="49" spans="1:20" ht="15.75">
      <c r="A49" s="33" t="s">
        <v>19</v>
      </c>
      <c r="B49" s="34">
        <v>602200</v>
      </c>
      <c r="C49" s="35">
        <f>C44</f>
        <v>0</v>
      </c>
      <c r="D49" s="35"/>
      <c r="E49" s="35">
        <v>106429.3</v>
      </c>
      <c r="F49" s="35"/>
      <c r="G49" s="35"/>
      <c r="H49" s="35"/>
      <c r="I49" s="35">
        <f>I44</f>
        <v>0</v>
      </c>
      <c r="J49" s="35"/>
      <c r="K49" s="35">
        <v>10391.4</v>
      </c>
      <c r="L49" s="35"/>
      <c r="M49" s="35"/>
      <c r="N49" s="35"/>
      <c r="O49" s="36">
        <f t="shared" si="22"/>
        <v>0</v>
      </c>
      <c r="P49" s="36"/>
      <c r="Q49" s="36">
        <f t="shared" si="23"/>
        <v>116820.7</v>
      </c>
      <c r="R49" s="36"/>
      <c r="S49" s="36"/>
      <c r="T49" s="36">
        <f t="shared" si="24"/>
        <v>0</v>
      </c>
    </row>
    <row r="50" spans="1:20" ht="33" customHeight="1">
      <c r="A50" s="33" t="s">
        <v>20</v>
      </c>
      <c r="B50" s="34">
        <v>602400</v>
      </c>
      <c r="C50" s="35">
        <v>-158916.5</v>
      </c>
      <c r="D50" s="35"/>
      <c r="E50" s="35">
        <v>-13740</v>
      </c>
      <c r="F50" s="35"/>
      <c r="G50" s="35"/>
      <c r="H50" s="35"/>
      <c r="I50" s="35">
        <v>158916.5</v>
      </c>
      <c r="J50" s="35"/>
      <c r="K50" s="35">
        <v>13740</v>
      </c>
      <c r="L50" s="35"/>
      <c r="M50" s="35"/>
      <c r="N50" s="35"/>
      <c r="O50" s="36">
        <f t="shared" si="22"/>
        <v>0</v>
      </c>
      <c r="P50" s="36"/>
      <c r="Q50" s="36">
        <f t="shared" si="23"/>
        <v>0</v>
      </c>
      <c r="R50" s="36"/>
      <c r="S50" s="36"/>
      <c r="T50" s="36">
        <f t="shared" si="24"/>
        <v>0</v>
      </c>
    </row>
  </sheetData>
  <sheetProtection/>
  <mergeCells count="8">
    <mergeCell ref="A3:A5"/>
    <mergeCell ref="C1:M1"/>
    <mergeCell ref="C2:M2"/>
    <mergeCell ref="O4:T4"/>
    <mergeCell ref="B3:B5"/>
    <mergeCell ref="C4:H4"/>
    <mergeCell ref="I4:N4"/>
    <mergeCell ref="C3:T3"/>
  </mergeCells>
  <printOptions horizontalCentered="1"/>
  <pageMargins left="0.31496062992125984" right="0.1968503937007874" top="0.1968503937007874" bottom="0.1968503937007874" header="0.31496062992125984" footer="0.31496062992125984"/>
  <pageSetup fitToWidth="2" horizontalDpi="600" verticalDpi="600" orientation="landscape" paperSize="9" scale="55" r:id="rId1"/>
  <colBreaks count="1" manualBreakCount="1">
    <brk id="14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2022-07-04T07:18:20Z</cp:lastPrinted>
  <dcterms:created xsi:type="dcterms:W3CDTF">1996-10-08T23:32:33Z</dcterms:created>
  <dcterms:modified xsi:type="dcterms:W3CDTF">2022-07-04T07:18:25Z</dcterms:modified>
  <cp:category/>
  <cp:version/>
  <cp:contentType/>
  <cp:contentStatus/>
</cp:coreProperties>
</file>