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" sheetId="1" r:id="rId1"/>
  </sheets>
  <definedNames>
    <definedName name="_xlnm.Print_Area" localSheetId="0">'додаток'!$A$1:$R$47</definedName>
  </definedNames>
  <calcPr fullCalcOnLoad="1"/>
</workbook>
</file>

<file path=xl/sharedStrings.xml><?xml version="1.0" encoding="utf-8"?>
<sst xmlns="http://schemas.openxmlformats.org/spreadsheetml/2006/main" count="69" uniqueCount="53">
  <si>
    <t>тис.грн</t>
  </si>
  <si>
    <t>Офіційні трансферти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</si>
  <si>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</si>
  <si>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</si>
  <si>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</si>
  <si>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</si>
  <si>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</si>
  <si>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0100</t>
  </si>
  <si>
    <t>Загальний фонд</t>
  </si>
  <si>
    <t>Спеціальний фонд</t>
  </si>
  <si>
    <t>в т.ч.  м. Покровськ</t>
  </si>
  <si>
    <t>Зведений бюджет</t>
  </si>
  <si>
    <t>Види доходів / видатків</t>
  </si>
  <si>
    <t>ДОХОДИ</t>
  </si>
  <si>
    <t>ВИДАТКИ</t>
  </si>
  <si>
    <t>податок на доходи фізичних осіб</t>
  </si>
  <si>
    <t>єдиний податок</t>
  </si>
  <si>
    <t>власні надходження бюджетних установ</t>
  </si>
  <si>
    <t>Соціальний захист та соціальне забезпечення</t>
  </si>
  <si>
    <t>благоустрій міст, сіл, селищ</t>
  </si>
  <si>
    <t>реверсна дотація</t>
  </si>
  <si>
    <t>ФІНАНСУВАННЯ</t>
  </si>
  <si>
    <t>Внутрішнє фінансування</t>
  </si>
  <si>
    <t>Фінансування за рахунок зміни залишків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</si>
  <si>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</si>
  <si>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</si>
  <si>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</si>
  <si>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Фінансуання за активними операціями</t>
  </si>
  <si>
    <t>Зміни  обсягів бюджетних коштів</t>
  </si>
  <si>
    <t>Всього видатків:</t>
  </si>
  <si>
    <t>Всього доходів:</t>
  </si>
  <si>
    <t>акцизний податок</t>
  </si>
  <si>
    <t>плата за землю</t>
  </si>
  <si>
    <t xml:space="preserve">Код  бюджетної класифіка-
ції </t>
  </si>
  <si>
    <r>
      <t xml:space="preserve">Податкові надходження, </t>
    </r>
    <r>
      <rPr>
        <sz val="11"/>
        <rFont val="Arial"/>
        <family val="2"/>
      </rPr>
      <t>в тому числі</t>
    </r>
  </si>
  <si>
    <r>
      <t>Неподаткові надходження,</t>
    </r>
    <r>
      <rPr>
        <b/>
        <sz val="13"/>
        <rFont val="Arial"/>
        <family val="2"/>
      </rPr>
      <t xml:space="preserve"> </t>
    </r>
    <r>
      <rPr>
        <sz val="11"/>
        <rFont val="Arial"/>
        <family val="2"/>
      </rPr>
      <t>в тому числі</t>
    </r>
  </si>
  <si>
    <r>
      <t xml:space="preserve">Житлово-комунальне господарство, </t>
    </r>
    <r>
      <rPr>
        <sz val="11"/>
        <rFont val="Arial"/>
        <family val="2"/>
      </rPr>
      <t xml:space="preserve">в тому числі </t>
    </r>
  </si>
  <si>
    <t>Доходи від операцій з капіталом</t>
  </si>
  <si>
    <r>
      <t xml:space="preserve">Міжбюджетні трансферти, </t>
    </r>
    <r>
      <rPr>
        <sz val="11"/>
        <rFont val="Arial"/>
        <family val="2"/>
      </rPr>
      <t>в тому числі</t>
    </r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</si>
  <si>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</si>
  <si>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</si>
  <si>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</si>
  <si>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охорона та раціональне використання природних ресурсів</t>
  </si>
  <si>
    <t>Інша  діяльність,в тому числі</t>
  </si>
  <si>
    <t>план 
2019 року</t>
  </si>
  <si>
    <t>відхилення 
(+/- 2019 рік  до 2018 року)</t>
  </si>
  <si>
    <t>план 
 2019 року</t>
  </si>
  <si>
    <t>Сільське, лісове, рибне господарство та мисливництво</t>
  </si>
  <si>
    <r>
      <t xml:space="preserve">Економічна діяльність, </t>
    </r>
    <r>
      <rPr>
        <b/>
        <i/>
        <sz val="11"/>
        <rFont val="Arial"/>
        <family val="2"/>
      </rPr>
      <t>в тому числі</t>
    </r>
  </si>
  <si>
    <t>засоби масової інформації</t>
  </si>
  <si>
    <t xml:space="preserve"> ВИКОНАННЯ БЮДЖЕТУ МІСТА ПОКРОВСЬК 
ЗА 9 МІСЯЦІВ  2019 РОКУ</t>
  </si>
  <si>
    <t>виконання
9 місяців 2019 року</t>
  </si>
  <si>
    <t>виконання
9 місяців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</si>
</sst>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right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04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wrapText="1" indent="2"/>
    </xf>
    <xf numFmtId="0" fontId="8" fillId="0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justify" vertical="top" wrapText="1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04" fontId="6" fillId="0" borderId="10" xfId="0" applyNumberFormat="1" applyFont="1" applyFill="1" applyBorder="1" applyAlignment="1">
      <alignment horizontal="right" wrapText="1"/>
    </xf>
    <xf numFmtId="204" fontId="8" fillId="0" borderId="10" xfId="0" applyNumberFormat="1" applyFont="1" applyFill="1" applyBorder="1" applyAlignment="1">
      <alignment vertical="center" wrapText="1"/>
    </xf>
    <xf numFmtId="204" fontId="7" fillId="0" borderId="10" xfId="0" applyNumberFormat="1" applyFont="1" applyFill="1" applyBorder="1" applyAlignment="1">
      <alignment vertical="center" wrapText="1"/>
    </xf>
    <xf numFmtId="204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04" fontId="6" fillId="0" borderId="10" xfId="0" applyNumberFormat="1" applyFont="1" applyFill="1" applyBorder="1" applyAlignment="1">
      <alignment wrapText="1"/>
    </xf>
    <xf numFmtId="0" fontId="3" fillId="24" borderId="0" xfId="0" applyFont="1" applyFill="1" applyAlignment="1">
      <alignment/>
    </xf>
    <xf numFmtId="204" fontId="6" fillId="0" borderId="10" xfId="0" applyNumberFormat="1" applyFont="1" applyFill="1" applyBorder="1" applyAlignment="1">
      <alignment horizontal="right" vertical="top" wrapText="1"/>
    </xf>
    <xf numFmtId="204" fontId="7" fillId="0" borderId="10" xfId="0" applyNumberFormat="1" applyFont="1" applyFill="1" applyBorder="1" applyAlignment="1">
      <alignment horizontal="right" vertical="top" wrapText="1"/>
    </xf>
    <xf numFmtId="204" fontId="6" fillId="0" borderId="10" xfId="0" applyNumberFormat="1" applyFont="1" applyFill="1" applyBorder="1" applyAlignment="1">
      <alignment horizontal="right" vertical="top" wrapText="1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 vertical="center" wrapText="1"/>
    </xf>
    <xf numFmtId="204" fontId="6" fillId="0" borderId="10" xfId="0" applyNumberFormat="1" applyFont="1" applyFill="1" applyBorder="1" applyAlignment="1">
      <alignment horizontal="right" wrapText="1"/>
    </xf>
    <xf numFmtId="204" fontId="8" fillId="0" borderId="10" xfId="0" applyNumberFormat="1" applyFont="1" applyFill="1" applyBorder="1" applyAlignment="1">
      <alignment vertical="center" wrapText="1"/>
    </xf>
    <xf numFmtId="204" fontId="7" fillId="0" borderId="10" xfId="0" applyNumberFormat="1" applyFont="1" applyFill="1" applyBorder="1" applyAlignment="1">
      <alignment vertical="center" wrapText="1"/>
    </xf>
    <xf numFmtId="204" fontId="6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right" wrapText="1"/>
    </xf>
    <xf numFmtId="204" fontId="8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85" zoomScaleNormal="85" zoomScaleSheetLayoutView="85" zoomScalePageLayoutView="0" workbookViewId="0" topLeftCell="A25">
      <selection activeCell="A48" sqref="A48:IV48"/>
    </sheetView>
  </sheetViews>
  <sheetFormatPr defaultColWidth="9.140625" defaultRowHeight="12.75"/>
  <cols>
    <col min="1" max="1" width="52.7109375" style="2" customWidth="1"/>
    <col min="2" max="11" width="15.7109375" style="2" customWidth="1"/>
    <col min="12" max="12" width="15.7109375" style="40" customWidth="1"/>
    <col min="13" max="18" width="15.7109375" style="2" customWidth="1"/>
    <col min="19" max="19" width="9.140625" style="2" customWidth="1"/>
    <col min="20" max="20" width="8.8515625" style="2" customWidth="1"/>
    <col min="21" max="21" width="7.7109375" style="2" customWidth="1"/>
    <col min="22" max="28" width="9.140625" style="2" customWidth="1"/>
    <col min="29" max="29" width="0.5625" style="2" customWidth="1"/>
    <col min="30" max="36" width="9.140625" style="2" customWidth="1"/>
    <col min="37" max="37" width="0.71875" style="2" customWidth="1"/>
    <col min="38" max="59" width="9.140625" style="2" customWidth="1"/>
    <col min="60" max="60" width="3.28125" style="2" customWidth="1"/>
    <col min="61" max="61" width="7.28125" style="2" customWidth="1"/>
    <col min="62" max="79" width="9.140625" style="2" customWidth="1"/>
    <col min="80" max="80" width="1.1484375" style="2" customWidth="1"/>
    <col min="81" max="98" width="9.140625" style="2" hidden="1" customWidth="1"/>
    <col min="99" max="118" width="0" style="2" hidden="1" customWidth="1"/>
    <col min="119" max="128" width="9.140625" style="2" customWidth="1"/>
    <col min="129" max="129" width="0.85546875" style="2" customWidth="1"/>
    <col min="130" max="137" width="9.140625" style="2" hidden="1" customWidth="1"/>
    <col min="138" max="16384" width="9.140625" style="2" customWidth="1"/>
  </cols>
  <sheetData>
    <row r="1" spans="1:18" ht="45.75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ht="12.75" customHeight="1">
      <c r="R2" s="8" t="s">
        <v>0</v>
      </c>
    </row>
    <row r="3" spans="1:18" s="3" customFormat="1" ht="14.25" customHeight="1">
      <c r="A3" s="64" t="s">
        <v>12</v>
      </c>
      <c r="B3" s="67" t="s">
        <v>33</v>
      </c>
      <c r="C3" s="68" t="s">
        <v>11</v>
      </c>
      <c r="D3" s="69"/>
      <c r="E3" s="69"/>
      <c r="F3" s="69"/>
      <c r="G3" s="69"/>
      <c r="H3" s="69"/>
      <c r="I3" s="69"/>
      <c r="J3" s="70"/>
      <c r="K3" s="68" t="s">
        <v>10</v>
      </c>
      <c r="L3" s="69"/>
      <c r="M3" s="69"/>
      <c r="N3" s="69"/>
      <c r="O3" s="69"/>
      <c r="P3" s="69"/>
      <c r="Q3" s="69"/>
      <c r="R3" s="70"/>
    </row>
    <row r="4" spans="1:18" s="3" customFormat="1" ht="15">
      <c r="A4" s="65"/>
      <c r="B4" s="67"/>
      <c r="C4" s="67" t="s">
        <v>8</v>
      </c>
      <c r="D4" s="67"/>
      <c r="E4" s="67"/>
      <c r="F4" s="67"/>
      <c r="G4" s="67" t="s">
        <v>9</v>
      </c>
      <c r="H4" s="67"/>
      <c r="I4" s="67"/>
      <c r="J4" s="67"/>
      <c r="K4" s="67" t="s">
        <v>8</v>
      </c>
      <c r="L4" s="67"/>
      <c r="M4" s="67"/>
      <c r="N4" s="67"/>
      <c r="O4" s="67" t="s">
        <v>9</v>
      </c>
      <c r="P4" s="67"/>
      <c r="Q4" s="67"/>
      <c r="R4" s="67"/>
    </row>
    <row r="5" spans="1:18" s="3" customFormat="1" ht="45">
      <c r="A5" s="66"/>
      <c r="B5" s="67"/>
      <c r="C5" s="9" t="s">
        <v>44</v>
      </c>
      <c r="D5" s="9" t="s">
        <v>51</v>
      </c>
      <c r="E5" s="9" t="s">
        <v>52</v>
      </c>
      <c r="F5" s="10" t="s">
        <v>45</v>
      </c>
      <c r="G5" s="9" t="s">
        <v>46</v>
      </c>
      <c r="H5" s="9" t="s">
        <v>51</v>
      </c>
      <c r="I5" s="9" t="s">
        <v>52</v>
      </c>
      <c r="J5" s="10" t="s">
        <v>45</v>
      </c>
      <c r="K5" s="9" t="s">
        <v>46</v>
      </c>
      <c r="L5" s="50" t="s">
        <v>51</v>
      </c>
      <c r="M5" s="9" t="s">
        <v>52</v>
      </c>
      <c r="N5" s="10" t="s">
        <v>45</v>
      </c>
      <c r="O5" s="9" t="s">
        <v>44</v>
      </c>
      <c r="P5" s="9" t="s">
        <v>51</v>
      </c>
      <c r="Q5" s="9" t="s">
        <v>52</v>
      </c>
      <c r="R5" s="10" t="s">
        <v>45</v>
      </c>
    </row>
    <row r="6" spans="1:18" s="4" customFormat="1" ht="16.5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5" customFormat="1" ht="16.5">
      <c r="A7" s="11" t="s">
        <v>34</v>
      </c>
      <c r="B7" s="12">
        <v>10000000</v>
      </c>
      <c r="C7" s="13">
        <v>625113.9</v>
      </c>
      <c r="D7" s="13">
        <v>462463.2</v>
      </c>
      <c r="E7" s="13">
        <v>399556.6</v>
      </c>
      <c r="F7" s="13">
        <f aca="true" t="shared" si="0" ref="F7:F14">D7-E7</f>
        <v>62906.600000000035</v>
      </c>
      <c r="G7" s="13">
        <v>206</v>
      </c>
      <c r="H7" s="13">
        <v>138.7</v>
      </c>
      <c r="I7" s="13">
        <v>161.3</v>
      </c>
      <c r="J7" s="13">
        <f>H7-I7</f>
        <v>-22.600000000000023</v>
      </c>
      <c r="K7" s="14">
        <v>618770.9</v>
      </c>
      <c r="L7" s="51">
        <v>456566.9</v>
      </c>
      <c r="M7" s="14">
        <v>395872.1</v>
      </c>
      <c r="N7" s="14">
        <f aca="true" t="shared" si="1" ref="N7:N14">L7-M7</f>
        <v>60694.80000000005</v>
      </c>
      <c r="O7" s="14">
        <v>100</v>
      </c>
      <c r="P7" s="14">
        <v>76</v>
      </c>
      <c r="Q7" s="14">
        <v>83.2</v>
      </c>
      <c r="R7" s="14">
        <f>P7-Q7</f>
        <v>-7.200000000000003</v>
      </c>
    </row>
    <row r="8" spans="1:18" s="1" customFormat="1" ht="16.5">
      <c r="A8" s="15" t="s">
        <v>15</v>
      </c>
      <c r="B8" s="16">
        <v>11010000</v>
      </c>
      <c r="C8" s="17">
        <v>525446.4</v>
      </c>
      <c r="D8" s="17">
        <v>384431.3</v>
      </c>
      <c r="E8" s="17">
        <v>336235.1</v>
      </c>
      <c r="F8" s="18">
        <f t="shared" si="0"/>
        <v>48196.20000000001</v>
      </c>
      <c r="G8" s="17"/>
      <c r="H8" s="17"/>
      <c r="I8" s="17"/>
      <c r="J8" s="17"/>
      <c r="K8" s="17">
        <v>525446.4</v>
      </c>
      <c r="L8" s="44">
        <v>384431.3</v>
      </c>
      <c r="M8" s="17">
        <v>336235.1</v>
      </c>
      <c r="N8" s="19">
        <f t="shared" si="1"/>
        <v>48196.20000000001</v>
      </c>
      <c r="O8" s="20"/>
      <c r="P8" s="20"/>
      <c r="Q8" s="20"/>
      <c r="R8" s="20"/>
    </row>
    <row r="9" spans="1:18" s="1" customFormat="1" ht="16.5">
      <c r="A9" s="15" t="s">
        <v>31</v>
      </c>
      <c r="B9" s="16">
        <v>14000000</v>
      </c>
      <c r="C9" s="17">
        <v>24251.3</v>
      </c>
      <c r="D9" s="17">
        <v>17664.6</v>
      </c>
      <c r="E9" s="17">
        <v>17861.6</v>
      </c>
      <c r="F9" s="18">
        <f t="shared" si="0"/>
        <v>-197</v>
      </c>
      <c r="G9" s="17"/>
      <c r="H9" s="17"/>
      <c r="I9" s="17"/>
      <c r="J9" s="17"/>
      <c r="K9" s="17">
        <v>24000</v>
      </c>
      <c r="L9" s="44">
        <v>17409.9</v>
      </c>
      <c r="M9" s="17">
        <v>17619.3</v>
      </c>
      <c r="N9" s="19">
        <f t="shared" si="1"/>
        <v>-209.39999999999782</v>
      </c>
      <c r="O9" s="20"/>
      <c r="P9" s="20"/>
      <c r="Q9" s="20"/>
      <c r="R9" s="20"/>
    </row>
    <row r="10" spans="1:18" s="1" customFormat="1" ht="16.5">
      <c r="A10" s="15" t="s">
        <v>32</v>
      </c>
      <c r="B10" s="16">
        <v>18010000</v>
      </c>
      <c r="C10" s="17">
        <v>26741.2</v>
      </c>
      <c r="D10" s="17">
        <v>22054.9</v>
      </c>
      <c r="E10" s="17">
        <v>13587.5</v>
      </c>
      <c r="F10" s="18">
        <f t="shared" si="0"/>
        <v>8467.400000000001</v>
      </c>
      <c r="G10" s="17"/>
      <c r="H10" s="17"/>
      <c r="I10" s="17"/>
      <c r="J10" s="17"/>
      <c r="K10" s="17">
        <v>24710</v>
      </c>
      <c r="L10" s="44">
        <v>19608.4</v>
      </c>
      <c r="M10" s="17">
        <v>13017.7</v>
      </c>
      <c r="N10" s="19">
        <f t="shared" si="1"/>
        <v>6590.700000000001</v>
      </c>
      <c r="O10" s="20"/>
      <c r="P10" s="20"/>
      <c r="Q10" s="20"/>
      <c r="R10" s="20"/>
    </row>
    <row r="11" spans="1:18" s="1" customFormat="1" ht="16.5">
      <c r="A11" s="15" t="s">
        <v>16</v>
      </c>
      <c r="B11" s="16">
        <v>18050000</v>
      </c>
      <c r="C11" s="17">
        <v>44393.3</v>
      </c>
      <c r="D11" s="17">
        <v>34673.6</v>
      </c>
      <c r="E11" s="17">
        <v>28652.4</v>
      </c>
      <c r="F11" s="18">
        <f t="shared" si="0"/>
        <v>6021.199999999997</v>
      </c>
      <c r="G11" s="17"/>
      <c r="H11" s="17"/>
      <c r="I11" s="17"/>
      <c r="J11" s="17"/>
      <c r="K11" s="17">
        <v>40500</v>
      </c>
      <c r="L11" s="44">
        <v>31595.4</v>
      </c>
      <c r="M11" s="17">
        <v>25914.8</v>
      </c>
      <c r="N11" s="19">
        <f t="shared" si="1"/>
        <v>5680.600000000002</v>
      </c>
      <c r="O11" s="20"/>
      <c r="P11" s="20"/>
      <c r="Q11" s="20"/>
      <c r="R11" s="20"/>
    </row>
    <row r="12" spans="1:18" s="6" customFormat="1" ht="16.5">
      <c r="A12" s="21" t="s">
        <v>35</v>
      </c>
      <c r="B12" s="22">
        <v>20000000</v>
      </c>
      <c r="C12" s="52">
        <v>13524.3</v>
      </c>
      <c r="D12" s="52">
        <v>11367.6</v>
      </c>
      <c r="E12" s="52">
        <v>10825.1</v>
      </c>
      <c r="F12" s="13">
        <f t="shared" si="0"/>
        <v>542.5</v>
      </c>
      <c r="G12" s="52">
        <v>30478.5</v>
      </c>
      <c r="H12" s="52">
        <v>28339.7</v>
      </c>
      <c r="I12" s="52">
        <v>13779.5</v>
      </c>
      <c r="J12" s="13">
        <f>H12-I12</f>
        <v>14560.2</v>
      </c>
      <c r="K12" s="52">
        <v>13485.5</v>
      </c>
      <c r="L12" s="53">
        <v>11280.9</v>
      </c>
      <c r="M12" s="52">
        <v>10801.1</v>
      </c>
      <c r="N12" s="14">
        <f t="shared" si="1"/>
        <v>479.7999999999993</v>
      </c>
      <c r="O12" s="23">
        <v>30385.1</v>
      </c>
      <c r="P12" s="23">
        <v>28198.6</v>
      </c>
      <c r="Q12" s="23">
        <v>13714.5</v>
      </c>
      <c r="R12" s="23">
        <f>P12-Q12</f>
        <v>14484.099999999999</v>
      </c>
    </row>
    <row r="13" spans="1:18" s="1" customFormat="1" ht="16.5">
      <c r="A13" s="15" t="s">
        <v>17</v>
      </c>
      <c r="B13" s="16">
        <v>25000000</v>
      </c>
      <c r="C13" s="17"/>
      <c r="D13" s="17"/>
      <c r="E13" s="17"/>
      <c r="F13" s="17"/>
      <c r="G13" s="17">
        <v>30438.5</v>
      </c>
      <c r="H13" s="17">
        <v>28242.2</v>
      </c>
      <c r="I13" s="17">
        <v>13740.7</v>
      </c>
      <c r="J13" s="17">
        <f>H13-I13</f>
        <v>14501.5</v>
      </c>
      <c r="K13" s="17"/>
      <c r="L13" s="44"/>
      <c r="M13" s="17"/>
      <c r="N13" s="17"/>
      <c r="O13" s="20">
        <v>30345.1</v>
      </c>
      <c r="P13" s="20">
        <v>28148.8</v>
      </c>
      <c r="Q13" s="20">
        <v>13675.7</v>
      </c>
      <c r="R13" s="20">
        <f>P13-Q13</f>
        <v>14473.099999999999</v>
      </c>
    </row>
    <row r="14" spans="1:18" s="1" customFormat="1" ht="16.5">
      <c r="A14" s="24" t="s">
        <v>37</v>
      </c>
      <c r="B14" s="22">
        <v>30000000</v>
      </c>
      <c r="C14" s="17"/>
      <c r="D14" s="52">
        <v>4.1</v>
      </c>
      <c r="E14" s="52">
        <v>6.5</v>
      </c>
      <c r="F14" s="13">
        <f t="shared" si="0"/>
        <v>-2.4000000000000004</v>
      </c>
      <c r="G14" s="17"/>
      <c r="H14" s="29">
        <v>885.1</v>
      </c>
      <c r="I14" s="29">
        <v>0.1</v>
      </c>
      <c r="J14" s="29">
        <f>H14-I14</f>
        <v>885</v>
      </c>
      <c r="K14" s="17"/>
      <c r="L14" s="53">
        <v>4.1</v>
      </c>
      <c r="M14" s="52">
        <v>6.5</v>
      </c>
      <c r="N14" s="14">
        <f t="shared" si="1"/>
        <v>-2.4000000000000004</v>
      </c>
      <c r="O14" s="20"/>
      <c r="P14" s="20">
        <v>885.1</v>
      </c>
      <c r="Q14" s="20"/>
      <c r="R14" s="39">
        <f>P14-Q14</f>
        <v>885.1</v>
      </c>
    </row>
    <row r="15" spans="1:18" s="6" customFormat="1" ht="16.5">
      <c r="A15" s="25" t="s">
        <v>1</v>
      </c>
      <c r="B15" s="22">
        <v>40000000</v>
      </c>
      <c r="C15" s="52">
        <v>405078.3</v>
      </c>
      <c r="D15" s="52">
        <v>273736.7</v>
      </c>
      <c r="E15" s="52">
        <v>325731.5</v>
      </c>
      <c r="F15" s="13">
        <f>D15-E15</f>
        <v>-51994.79999999999</v>
      </c>
      <c r="G15" s="52">
        <v>88022.1</v>
      </c>
      <c r="H15" s="52"/>
      <c r="I15" s="52"/>
      <c r="J15" s="29"/>
      <c r="K15" s="52">
        <v>403981.9</v>
      </c>
      <c r="L15" s="53">
        <v>273206.8</v>
      </c>
      <c r="M15" s="52">
        <v>324554.6</v>
      </c>
      <c r="N15" s="14">
        <f>L15-M15</f>
        <v>-51347.79999999999</v>
      </c>
      <c r="O15" s="23">
        <v>88022.1</v>
      </c>
      <c r="P15" s="23"/>
      <c r="Q15" s="23"/>
      <c r="R15" s="23"/>
    </row>
    <row r="16" spans="1:18" s="1" customFormat="1" ht="16.5">
      <c r="A16" s="26" t="s">
        <v>30</v>
      </c>
      <c r="B16" s="27"/>
      <c r="C16" s="29">
        <f>C7+C12+C15+C14</f>
        <v>1043716.5</v>
      </c>
      <c r="D16" s="29">
        <f>D7+D12+D15+D14</f>
        <v>747571.6</v>
      </c>
      <c r="E16" s="29">
        <f>E7+E12+E15+E14</f>
        <v>736119.7</v>
      </c>
      <c r="F16" s="13">
        <f>D16-E16</f>
        <v>11451.900000000023</v>
      </c>
      <c r="G16" s="29">
        <f>G7+G12+G15</f>
        <v>118706.6</v>
      </c>
      <c r="H16" s="29">
        <f>H7+H12+H14</f>
        <v>29363.5</v>
      </c>
      <c r="I16" s="29">
        <f>I7+I12</f>
        <v>13940.8</v>
      </c>
      <c r="J16" s="13">
        <f>H16-I16</f>
        <v>15422.7</v>
      </c>
      <c r="K16" s="29">
        <f>K7+K12+K15</f>
        <v>1036238.3</v>
      </c>
      <c r="L16" s="46">
        <f>L7+L12+L15+L14</f>
        <v>741058.7000000001</v>
      </c>
      <c r="M16" s="29">
        <f>M7+M12+M15+M14</f>
        <v>731234.2999999999</v>
      </c>
      <c r="N16" s="14">
        <f>L16-M16</f>
        <v>9824.40000000014</v>
      </c>
      <c r="O16" s="29">
        <f>O7+O12+O15</f>
        <v>118507.20000000001</v>
      </c>
      <c r="P16" s="29">
        <f>P7+P12+P14</f>
        <v>29159.699999999997</v>
      </c>
      <c r="Q16" s="29">
        <f>Q7+Q12</f>
        <v>13797.7</v>
      </c>
      <c r="R16" s="23">
        <f>P16-Q16</f>
        <v>15361.999999999996</v>
      </c>
    </row>
    <row r="17" spans="1:18" s="1" customFormat="1" ht="16.5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6" customFormat="1" ht="16.5">
      <c r="A18" s="33" t="s">
        <v>2</v>
      </c>
      <c r="B18" s="34" t="s">
        <v>7</v>
      </c>
      <c r="C18" s="30">
        <v>55065.026</v>
      </c>
      <c r="D18" s="30">
        <v>42837.5</v>
      </c>
      <c r="E18" s="30">
        <v>33659.9</v>
      </c>
      <c r="F18" s="30">
        <f>D18-E18</f>
        <v>9177.599999999999</v>
      </c>
      <c r="G18" s="30">
        <v>419.448</v>
      </c>
      <c r="H18" s="30">
        <v>317.8</v>
      </c>
      <c r="I18" s="30">
        <v>1332.2</v>
      </c>
      <c r="J18" s="30">
        <f>H18-I18</f>
        <v>-1014.4000000000001</v>
      </c>
      <c r="K18" s="30">
        <v>51643.726</v>
      </c>
      <c r="L18" s="47">
        <v>40519.9</v>
      </c>
      <c r="M18" s="30">
        <v>31984.7</v>
      </c>
      <c r="N18" s="30">
        <f>L18-M18</f>
        <v>8535.2</v>
      </c>
      <c r="O18" s="30">
        <v>369.648</v>
      </c>
      <c r="P18" s="30">
        <v>309.5</v>
      </c>
      <c r="Q18" s="30">
        <v>1332.2</v>
      </c>
      <c r="R18" s="30">
        <f>P18-Q18</f>
        <v>-1022.7</v>
      </c>
    </row>
    <row r="19" spans="1:18" s="6" customFormat="1" ht="16.5">
      <c r="A19" s="33" t="s">
        <v>3</v>
      </c>
      <c r="B19" s="35">
        <v>1000</v>
      </c>
      <c r="C19" s="30">
        <v>221396.771</v>
      </c>
      <c r="D19" s="30">
        <v>139384.2</v>
      </c>
      <c r="E19" s="30">
        <v>118025.4</v>
      </c>
      <c r="F19" s="30">
        <f aca="true" t="shared" si="2" ref="F19:F36">D19-E19</f>
        <v>21358.800000000017</v>
      </c>
      <c r="G19" s="30">
        <v>40748.561</v>
      </c>
      <c r="H19" s="30">
        <v>32794.2</v>
      </c>
      <c r="I19" s="30">
        <v>12465.9</v>
      </c>
      <c r="J19" s="30">
        <f aca="true" t="shared" si="3" ref="J19:J36">H19-I19</f>
        <v>20328.299999999996</v>
      </c>
      <c r="K19" s="30">
        <v>221396.771</v>
      </c>
      <c r="L19" s="47">
        <v>139384.2</v>
      </c>
      <c r="M19" s="30">
        <v>118025.4</v>
      </c>
      <c r="N19" s="30">
        <f aca="true" t="shared" si="4" ref="N19:N36">L19-M19</f>
        <v>21358.800000000017</v>
      </c>
      <c r="O19" s="30">
        <v>40748.561</v>
      </c>
      <c r="P19" s="30">
        <v>32794.2</v>
      </c>
      <c r="Q19" s="30">
        <v>12465.9</v>
      </c>
      <c r="R19" s="30">
        <f aca="true" t="shared" si="5" ref="R19:R35">P19-Q19</f>
        <v>20328.299999999996</v>
      </c>
    </row>
    <row r="20" spans="1:18" s="6" customFormat="1" ht="16.5">
      <c r="A20" s="33" t="s">
        <v>4</v>
      </c>
      <c r="B20" s="35">
        <v>2000</v>
      </c>
      <c r="C20" s="30">
        <v>107772.419</v>
      </c>
      <c r="D20" s="30">
        <v>70809.5</v>
      </c>
      <c r="E20" s="30">
        <v>77024</v>
      </c>
      <c r="F20" s="30">
        <f t="shared" si="2"/>
        <v>-6214.5</v>
      </c>
      <c r="G20" s="30">
        <v>4029.35</v>
      </c>
      <c r="H20" s="30">
        <v>3779</v>
      </c>
      <c r="I20" s="30">
        <v>10509.2</v>
      </c>
      <c r="J20" s="30">
        <f t="shared" si="3"/>
        <v>-6730.200000000001</v>
      </c>
      <c r="K20" s="30">
        <v>107772.419</v>
      </c>
      <c r="L20" s="47">
        <v>70809.5</v>
      </c>
      <c r="M20" s="30">
        <v>77024</v>
      </c>
      <c r="N20" s="30">
        <f t="shared" si="4"/>
        <v>-6214.5</v>
      </c>
      <c r="O20" s="30">
        <v>4029.35</v>
      </c>
      <c r="P20" s="30">
        <v>3779</v>
      </c>
      <c r="Q20" s="30">
        <v>10509.2</v>
      </c>
      <c r="R20" s="30">
        <f t="shared" si="5"/>
        <v>-6730.200000000001</v>
      </c>
    </row>
    <row r="21" spans="1:18" s="6" customFormat="1" ht="33">
      <c r="A21" s="33" t="s">
        <v>18</v>
      </c>
      <c r="B21" s="35">
        <v>3000</v>
      </c>
      <c r="C21" s="30">
        <v>171147.007</v>
      </c>
      <c r="D21" s="30">
        <v>117693.5</v>
      </c>
      <c r="E21" s="30">
        <v>197710.3</v>
      </c>
      <c r="F21" s="30">
        <f t="shared" si="2"/>
        <v>-80016.79999999999</v>
      </c>
      <c r="G21" s="30">
        <v>1071.888</v>
      </c>
      <c r="H21" s="30">
        <v>523.5</v>
      </c>
      <c r="I21" s="30">
        <v>843.2</v>
      </c>
      <c r="J21" s="30">
        <f t="shared" si="3"/>
        <v>-319.70000000000005</v>
      </c>
      <c r="K21" s="30">
        <v>170965.307</v>
      </c>
      <c r="L21" s="47">
        <v>117574</v>
      </c>
      <c r="M21" s="30">
        <v>197602.9</v>
      </c>
      <c r="N21" s="30">
        <f t="shared" si="4"/>
        <v>-80028.9</v>
      </c>
      <c r="O21" s="30">
        <v>978.482</v>
      </c>
      <c r="P21" s="30">
        <v>430.1</v>
      </c>
      <c r="Q21" s="30">
        <v>778.4</v>
      </c>
      <c r="R21" s="30">
        <f t="shared" si="5"/>
        <v>-348.29999999999995</v>
      </c>
    </row>
    <row r="22" spans="1:18" s="6" customFormat="1" ht="16.5">
      <c r="A22" s="33" t="s">
        <v>5</v>
      </c>
      <c r="B22" s="35">
        <v>4000</v>
      </c>
      <c r="C22" s="30">
        <v>25849.16</v>
      </c>
      <c r="D22" s="30">
        <v>19924.8</v>
      </c>
      <c r="E22" s="30">
        <v>14310</v>
      </c>
      <c r="F22" s="30">
        <f t="shared" si="2"/>
        <v>5614.799999999999</v>
      </c>
      <c r="G22" s="30">
        <v>2631.011</v>
      </c>
      <c r="H22" s="30">
        <v>854.9</v>
      </c>
      <c r="I22" s="30">
        <v>6032.9</v>
      </c>
      <c r="J22" s="30">
        <f t="shared" si="3"/>
        <v>-5178</v>
      </c>
      <c r="K22" s="30">
        <v>25849.16</v>
      </c>
      <c r="L22" s="47">
        <v>19924.8</v>
      </c>
      <c r="M22" s="30">
        <v>14310</v>
      </c>
      <c r="N22" s="30">
        <f t="shared" si="4"/>
        <v>5614.799999999999</v>
      </c>
      <c r="O22" s="30">
        <v>2631.011</v>
      </c>
      <c r="P22" s="30">
        <v>854.9</v>
      </c>
      <c r="Q22" s="30">
        <v>6032.9</v>
      </c>
      <c r="R22" s="30">
        <f t="shared" si="5"/>
        <v>-5178</v>
      </c>
    </row>
    <row r="23" spans="1:18" s="6" customFormat="1" ht="16.5">
      <c r="A23" s="33" t="s">
        <v>6</v>
      </c>
      <c r="B23" s="35">
        <v>5000</v>
      </c>
      <c r="C23" s="30">
        <v>12540.094</v>
      </c>
      <c r="D23" s="30">
        <v>9915.5</v>
      </c>
      <c r="E23" s="30">
        <v>7959.4</v>
      </c>
      <c r="F23" s="30">
        <f t="shared" si="2"/>
        <v>1956.1000000000004</v>
      </c>
      <c r="G23" s="30">
        <v>5673.4</v>
      </c>
      <c r="H23" s="30">
        <v>2728.6</v>
      </c>
      <c r="I23" s="30">
        <v>3236.9</v>
      </c>
      <c r="J23" s="30">
        <f t="shared" si="3"/>
        <v>-508.3000000000002</v>
      </c>
      <c r="K23" s="30">
        <v>12540.094</v>
      </c>
      <c r="L23" s="47">
        <v>9915.5</v>
      </c>
      <c r="M23" s="30">
        <v>7959.4</v>
      </c>
      <c r="N23" s="30">
        <f t="shared" si="4"/>
        <v>1956.1000000000004</v>
      </c>
      <c r="O23" s="30">
        <v>5673.4</v>
      </c>
      <c r="P23" s="30">
        <v>2728.6</v>
      </c>
      <c r="Q23" s="30">
        <v>3236.9</v>
      </c>
      <c r="R23" s="30">
        <f t="shared" si="5"/>
        <v>-508.3000000000002</v>
      </c>
    </row>
    <row r="24" spans="1:18" s="6" customFormat="1" ht="30.75">
      <c r="A24" s="33" t="s">
        <v>36</v>
      </c>
      <c r="B24" s="35">
        <v>6000</v>
      </c>
      <c r="C24" s="30">
        <v>138463.428</v>
      </c>
      <c r="D24" s="30">
        <v>113939.4</v>
      </c>
      <c r="E24" s="30">
        <v>92716.3</v>
      </c>
      <c r="F24" s="30">
        <f t="shared" si="2"/>
        <v>21223.09999999999</v>
      </c>
      <c r="G24" s="30">
        <v>21755.706</v>
      </c>
      <c r="H24" s="30">
        <v>16703.7</v>
      </c>
      <c r="I24" s="30">
        <v>22185.9</v>
      </c>
      <c r="J24" s="30">
        <f t="shared" si="3"/>
        <v>-5482.200000000001</v>
      </c>
      <c r="K24" s="30">
        <v>133998.728</v>
      </c>
      <c r="L24" s="47">
        <v>110461.9</v>
      </c>
      <c r="M24" s="30">
        <v>89358</v>
      </c>
      <c r="N24" s="30">
        <f t="shared" si="4"/>
        <v>21103.899999999994</v>
      </c>
      <c r="O24" s="30">
        <v>21008.806</v>
      </c>
      <c r="P24" s="30">
        <v>15962.4</v>
      </c>
      <c r="Q24" s="30">
        <v>22175.5</v>
      </c>
      <c r="R24" s="30">
        <f t="shared" si="5"/>
        <v>-6213.1</v>
      </c>
    </row>
    <row r="25" spans="1:18" s="1" customFormat="1" ht="16.5">
      <c r="A25" s="36" t="s">
        <v>19</v>
      </c>
      <c r="B25" s="27">
        <v>6030</v>
      </c>
      <c r="C25" s="31">
        <v>102648.228</v>
      </c>
      <c r="D25" s="31">
        <v>84248.4</v>
      </c>
      <c r="E25" s="31">
        <v>75480.2</v>
      </c>
      <c r="F25" s="30">
        <f t="shared" si="2"/>
        <v>8768.199999999997</v>
      </c>
      <c r="G25" s="31">
        <v>12281.706</v>
      </c>
      <c r="H25" s="31">
        <v>10733</v>
      </c>
      <c r="I25" s="31">
        <v>9471.2</v>
      </c>
      <c r="J25" s="30">
        <f t="shared" si="3"/>
        <v>1261.7999999999993</v>
      </c>
      <c r="K25" s="31">
        <v>100221.228</v>
      </c>
      <c r="L25" s="48">
        <v>82602.3</v>
      </c>
      <c r="M25" s="31">
        <v>72955.7</v>
      </c>
      <c r="N25" s="30">
        <f t="shared" si="4"/>
        <v>9646.600000000006</v>
      </c>
      <c r="O25" s="31">
        <v>11534.806</v>
      </c>
      <c r="P25" s="31">
        <v>9991.6</v>
      </c>
      <c r="Q25" s="31">
        <v>9460.8</v>
      </c>
      <c r="R25" s="30">
        <f t="shared" si="5"/>
        <v>530.8000000000011</v>
      </c>
    </row>
    <row r="26" spans="1:18" s="6" customFormat="1" ht="16.5">
      <c r="A26" s="37" t="s">
        <v>48</v>
      </c>
      <c r="B26" s="35">
        <v>7000</v>
      </c>
      <c r="C26" s="30">
        <f aca="true" t="shared" si="6" ref="C26:H26">SUM(C27:C30)</f>
        <v>53052.209</v>
      </c>
      <c r="D26" s="30">
        <f t="shared" si="6"/>
        <v>23920.7</v>
      </c>
      <c r="E26" s="30">
        <f t="shared" si="6"/>
        <v>14668.199999999999</v>
      </c>
      <c r="F26" s="30">
        <f t="shared" si="6"/>
        <v>9252.5</v>
      </c>
      <c r="G26" s="30">
        <f t="shared" si="6"/>
        <v>282526.983</v>
      </c>
      <c r="H26" s="30">
        <f t="shared" si="6"/>
        <v>97880</v>
      </c>
      <c r="I26" s="30">
        <v>68292.4</v>
      </c>
      <c r="J26" s="30">
        <f t="shared" si="3"/>
        <v>29587.600000000006</v>
      </c>
      <c r="K26" s="30">
        <f aca="true" t="shared" si="7" ref="K26:Q26">SUM(K27:K30)</f>
        <v>52572.209</v>
      </c>
      <c r="L26" s="47">
        <f t="shared" si="7"/>
        <v>23920.7</v>
      </c>
      <c r="M26" s="30">
        <f t="shared" si="7"/>
        <v>14668.199999999999</v>
      </c>
      <c r="N26" s="30">
        <f t="shared" si="7"/>
        <v>9252.5</v>
      </c>
      <c r="O26" s="30">
        <f t="shared" si="7"/>
        <v>282526.983</v>
      </c>
      <c r="P26" s="30">
        <f t="shared" si="7"/>
        <v>97880</v>
      </c>
      <c r="Q26" s="30">
        <f t="shared" si="7"/>
        <v>68182.4</v>
      </c>
      <c r="R26" s="30">
        <f t="shared" si="5"/>
        <v>29697.600000000006</v>
      </c>
    </row>
    <row r="27" spans="1:18" s="7" customFormat="1" ht="33">
      <c r="A27" s="36" t="s">
        <v>47</v>
      </c>
      <c r="B27" s="27">
        <v>7100</v>
      </c>
      <c r="C27" s="31">
        <v>480</v>
      </c>
      <c r="D27" s="31"/>
      <c r="E27" s="31"/>
      <c r="F27" s="30">
        <f t="shared" si="2"/>
        <v>0</v>
      </c>
      <c r="G27" s="31">
        <v>1538.5</v>
      </c>
      <c r="H27" s="31">
        <v>898.1</v>
      </c>
      <c r="I27" s="31"/>
      <c r="J27" s="30">
        <f t="shared" si="3"/>
        <v>898.1</v>
      </c>
      <c r="K27" s="31"/>
      <c r="L27" s="48"/>
      <c r="M27" s="31"/>
      <c r="N27" s="30">
        <f t="shared" si="4"/>
        <v>0</v>
      </c>
      <c r="O27" s="31">
        <v>1538.5</v>
      </c>
      <c r="P27" s="31">
        <v>898.1</v>
      </c>
      <c r="Q27" s="31"/>
      <c r="R27" s="30">
        <f t="shared" si="5"/>
        <v>898.1</v>
      </c>
    </row>
    <row r="28" spans="1:18" s="1" customFormat="1" ht="16.5">
      <c r="A28" s="36" t="s">
        <v>39</v>
      </c>
      <c r="B28" s="27">
        <v>7300</v>
      </c>
      <c r="C28" s="31">
        <f>1767.486+25515.948</f>
        <v>27283.434</v>
      </c>
      <c r="D28" s="31">
        <v>865.9</v>
      </c>
      <c r="E28" s="31">
        <v>728.9</v>
      </c>
      <c r="F28" s="30">
        <f t="shared" si="2"/>
        <v>137</v>
      </c>
      <c r="G28" s="31">
        <f>23951.206+3057.85+1252.7+10100+300+19902.707+106689.689+54574.176</f>
        <v>219828.328</v>
      </c>
      <c r="H28" s="31">
        <v>44466.6</v>
      </c>
      <c r="I28" s="31">
        <v>28041.7</v>
      </c>
      <c r="J28" s="30">
        <f t="shared" si="3"/>
        <v>16424.899999999998</v>
      </c>
      <c r="K28" s="31">
        <f>1767.486+25515.948</f>
        <v>27283.434</v>
      </c>
      <c r="L28" s="48">
        <v>865.9</v>
      </c>
      <c r="M28" s="31">
        <v>728.9</v>
      </c>
      <c r="N28" s="30">
        <f t="shared" si="4"/>
        <v>137</v>
      </c>
      <c r="O28" s="31">
        <f>23951.206+3057.85+1252.7+10100+300+19902.707+106689.689+54574.176</f>
        <v>219828.328</v>
      </c>
      <c r="P28" s="31">
        <v>44466.6</v>
      </c>
      <c r="Q28" s="31">
        <v>28041.7</v>
      </c>
      <c r="R28" s="30">
        <f t="shared" si="5"/>
        <v>16424.899999999998</v>
      </c>
    </row>
    <row r="29" spans="1:18" s="1" customFormat="1" ht="37.5" customHeight="1">
      <c r="A29" s="36" t="s">
        <v>40</v>
      </c>
      <c r="B29" s="27">
        <v>7400</v>
      </c>
      <c r="C29" s="31">
        <v>24010</v>
      </c>
      <c r="D29" s="31">
        <v>22187.3</v>
      </c>
      <c r="E29" s="31">
        <v>13483.5</v>
      </c>
      <c r="F29" s="30">
        <f t="shared" si="2"/>
        <v>8703.8</v>
      </c>
      <c r="G29" s="31">
        <v>16021.406</v>
      </c>
      <c r="H29" s="31">
        <v>15623.4</v>
      </c>
      <c r="I29" s="31">
        <v>1655.3</v>
      </c>
      <c r="J29" s="30">
        <f t="shared" si="3"/>
        <v>13968.1</v>
      </c>
      <c r="K29" s="31">
        <v>24010</v>
      </c>
      <c r="L29" s="48">
        <v>22187.3</v>
      </c>
      <c r="M29" s="31">
        <v>13483.5</v>
      </c>
      <c r="N29" s="30">
        <f t="shared" si="4"/>
        <v>8703.8</v>
      </c>
      <c r="O29" s="31">
        <v>16021.406</v>
      </c>
      <c r="P29" s="31">
        <v>15623.4</v>
      </c>
      <c r="Q29" s="31">
        <v>1655.3</v>
      </c>
      <c r="R29" s="30">
        <f t="shared" si="5"/>
        <v>13968.1</v>
      </c>
    </row>
    <row r="30" spans="1:18" s="1" customFormat="1" ht="51" customHeight="1">
      <c r="A30" s="36" t="s">
        <v>41</v>
      </c>
      <c r="B30" s="27">
        <v>7600</v>
      </c>
      <c r="C30" s="31">
        <f>280+998.775</f>
        <v>1278.775</v>
      </c>
      <c r="D30" s="31">
        <v>867.5</v>
      </c>
      <c r="E30" s="31">
        <v>455.8</v>
      </c>
      <c r="F30" s="30">
        <f t="shared" si="2"/>
        <v>411.7</v>
      </c>
      <c r="G30" s="31">
        <f>44722.1+416.649</f>
        <v>45138.748999999996</v>
      </c>
      <c r="H30" s="31">
        <v>36891.9</v>
      </c>
      <c r="I30" s="31">
        <v>38595.4</v>
      </c>
      <c r="J30" s="30">
        <f t="shared" si="3"/>
        <v>-1703.5</v>
      </c>
      <c r="K30" s="31">
        <f>280+998.775</f>
        <v>1278.775</v>
      </c>
      <c r="L30" s="48">
        <v>867.5</v>
      </c>
      <c r="M30" s="31">
        <v>455.8</v>
      </c>
      <c r="N30" s="30">
        <f t="shared" si="4"/>
        <v>411.7</v>
      </c>
      <c r="O30" s="31">
        <f>44722.1+416.649</f>
        <v>45138.748999999996</v>
      </c>
      <c r="P30" s="31">
        <v>36891.9</v>
      </c>
      <c r="Q30" s="31">
        <v>38485.4</v>
      </c>
      <c r="R30" s="30">
        <f t="shared" si="5"/>
        <v>-1593.5</v>
      </c>
    </row>
    <row r="31" spans="1:18" s="1" customFormat="1" ht="16.5">
      <c r="A31" s="33" t="s">
        <v>43</v>
      </c>
      <c r="B31" s="35">
        <v>8000</v>
      </c>
      <c r="C31" s="32">
        <f>C32+C33</f>
        <v>0</v>
      </c>
      <c r="D31" s="32">
        <v>0</v>
      </c>
      <c r="E31" s="32">
        <f>E32+E33</f>
        <v>190</v>
      </c>
      <c r="F31" s="30">
        <f t="shared" si="2"/>
        <v>-190</v>
      </c>
      <c r="G31" s="32">
        <f>G32+G33</f>
        <v>901.8</v>
      </c>
      <c r="H31" s="32">
        <f>H32+H33</f>
        <v>65.6</v>
      </c>
      <c r="I31" s="31">
        <v>50.9</v>
      </c>
      <c r="J31" s="30">
        <f t="shared" si="3"/>
        <v>14.699999999999996</v>
      </c>
      <c r="K31" s="32">
        <f>K32+K33</f>
        <v>0</v>
      </c>
      <c r="L31" s="49">
        <v>0</v>
      </c>
      <c r="M31" s="32">
        <f>M32+M33</f>
        <v>190</v>
      </c>
      <c r="N31" s="30">
        <f t="shared" si="4"/>
        <v>-190</v>
      </c>
      <c r="O31" s="32">
        <f>O32+O33</f>
        <v>750</v>
      </c>
      <c r="P31" s="32">
        <f>P32+P33</f>
        <v>65.6</v>
      </c>
      <c r="Q31" s="31">
        <v>20</v>
      </c>
      <c r="R31" s="30">
        <f t="shared" si="5"/>
        <v>45.599999999999994</v>
      </c>
    </row>
    <row r="32" spans="1:18" s="1" customFormat="1" ht="16.5">
      <c r="A32" s="36" t="s">
        <v>49</v>
      </c>
      <c r="B32" s="27">
        <v>8410</v>
      </c>
      <c r="C32" s="31"/>
      <c r="D32" s="31"/>
      <c r="E32" s="31">
        <v>190</v>
      </c>
      <c r="F32" s="30">
        <f t="shared" si="2"/>
        <v>-190</v>
      </c>
      <c r="G32" s="31"/>
      <c r="H32" s="31"/>
      <c r="I32" s="31">
        <v>20</v>
      </c>
      <c r="J32" s="30">
        <f t="shared" si="3"/>
        <v>-20</v>
      </c>
      <c r="K32" s="31"/>
      <c r="L32" s="48"/>
      <c r="M32" s="31">
        <v>190</v>
      </c>
      <c r="N32" s="30">
        <f t="shared" si="4"/>
        <v>-190</v>
      </c>
      <c r="O32" s="31"/>
      <c r="P32" s="31"/>
      <c r="Q32" s="31">
        <v>20</v>
      </c>
      <c r="R32" s="30">
        <f t="shared" si="5"/>
        <v>-20</v>
      </c>
    </row>
    <row r="33" spans="1:18" s="1" customFormat="1" ht="33">
      <c r="A33" s="36" t="s">
        <v>42</v>
      </c>
      <c r="B33" s="27">
        <v>8311</v>
      </c>
      <c r="C33" s="31"/>
      <c r="D33" s="31"/>
      <c r="E33" s="31"/>
      <c r="F33" s="30">
        <f t="shared" si="2"/>
        <v>0</v>
      </c>
      <c r="G33" s="31">
        <v>901.8</v>
      </c>
      <c r="H33" s="31">
        <v>65.6</v>
      </c>
      <c r="I33" s="31">
        <v>30.9</v>
      </c>
      <c r="J33" s="30">
        <f t="shared" si="3"/>
        <v>34.699999999999996</v>
      </c>
      <c r="K33" s="31"/>
      <c r="L33" s="48"/>
      <c r="M33" s="31"/>
      <c r="N33" s="30">
        <f t="shared" si="4"/>
        <v>0</v>
      </c>
      <c r="O33" s="31">
        <v>750</v>
      </c>
      <c r="P33" s="31">
        <v>65.6</v>
      </c>
      <c r="Q33" s="31"/>
      <c r="R33" s="30">
        <f t="shared" si="5"/>
        <v>65.6</v>
      </c>
    </row>
    <row r="34" spans="1:18" s="6" customFormat="1" ht="24.75" customHeight="1">
      <c r="A34" s="33" t="s">
        <v>38</v>
      </c>
      <c r="B34" s="35">
        <v>9000</v>
      </c>
      <c r="C34" s="30">
        <v>74113.9</v>
      </c>
      <c r="D34" s="30">
        <v>53642.7</v>
      </c>
      <c r="E34" s="30">
        <v>41415.3</v>
      </c>
      <c r="F34" s="30">
        <f t="shared" si="2"/>
        <v>12227.399999999994</v>
      </c>
      <c r="G34" s="30">
        <v>1257.3</v>
      </c>
      <c r="H34" s="30">
        <v>900</v>
      </c>
      <c r="I34" s="30">
        <v>2100</v>
      </c>
      <c r="J34" s="30">
        <f t="shared" si="3"/>
        <v>-1200</v>
      </c>
      <c r="K34" s="30">
        <v>74113.9</v>
      </c>
      <c r="L34" s="47">
        <v>53642.7</v>
      </c>
      <c r="M34" s="30">
        <v>41415.3</v>
      </c>
      <c r="N34" s="30">
        <f t="shared" si="4"/>
        <v>12227.399999999994</v>
      </c>
      <c r="O34" s="30">
        <v>1257.3</v>
      </c>
      <c r="P34" s="30">
        <v>900</v>
      </c>
      <c r="Q34" s="30">
        <v>2100</v>
      </c>
      <c r="R34" s="30">
        <f t="shared" si="5"/>
        <v>-1200</v>
      </c>
    </row>
    <row r="35" spans="1:18" s="1" customFormat="1" ht="16.5">
      <c r="A35" s="36" t="s">
        <v>20</v>
      </c>
      <c r="B35" s="27">
        <v>9110</v>
      </c>
      <c r="C35" s="31">
        <v>64417.5</v>
      </c>
      <c r="D35" s="31">
        <v>48312.9</v>
      </c>
      <c r="E35" s="31">
        <v>36371.5</v>
      </c>
      <c r="F35" s="30">
        <f t="shared" si="2"/>
        <v>11941.400000000001</v>
      </c>
      <c r="G35" s="31"/>
      <c r="H35" s="31"/>
      <c r="I35" s="31"/>
      <c r="J35" s="30">
        <f t="shared" si="3"/>
        <v>0</v>
      </c>
      <c r="K35" s="31">
        <v>64417.5</v>
      </c>
      <c r="L35" s="48">
        <v>48312.9</v>
      </c>
      <c r="M35" s="31">
        <v>36371.5</v>
      </c>
      <c r="N35" s="30">
        <f t="shared" si="4"/>
        <v>11941.400000000001</v>
      </c>
      <c r="O35" s="31"/>
      <c r="P35" s="31"/>
      <c r="Q35" s="31"/>
      <c r="R35" s="30">
        <f t="shared" si="5"/>
        <v>0</v>
      </c>
    </row>
    <row r="36" spans="1:18" s="1" customFormat="1" ht="16.5">
      <c r="A36" s="38" t="s">
        <v>29</v>
      </c>
      <c r="B36" s="28"/>
      <c r="C36" s="32">
        <f>C18+C19+C20+C21+C22+C23+C24+C26+C31+C34</f>
        <v>859400.0140000001</v>
      </c>
      <c r="D36" s="32">
        <f aca="true" t="shared" si="8" ref="D36:R36">D18+D19+D20+D21+D22+D23+D24+D26+D31+D34</f>
        <v>592067.7999999999</v>
      </c>
      <c r="E36" s="32">
        <f t="shared" si="8"/>
        <v>597678.8</v>
      </c>
      <c r="F36" s="30">
        <f t="shared" si="2"/>
        <v>-5611.000000000116</v>
      </c>
      <c r="G36" s="32">
        <f t="shared" si="8"/>
        <v>361015.447</v>
      </c>
      <c r="H36" s="32">
        <f>H18+H19+H20+H21+H22+H23+H24+H26+H31+H34</f>
        <v>156547.30000000002</v>
      </c>
      <c r="I36" s="32">
        <f t="shared" si="8"/>
        <v>127049.5</v>
      </c>
      <c r="J36" s="30">
        <f t="shared" si="3"/>
        <v>29497.800000000017</v>
      </c>
      <c r="K36" s="32">
        <f t="shared" si="8"/>
        <v>850852.3140000001</v>
      </c>
      <c r="L36" s="49">
        <f>L18+L19+L20+L21+L22+L23+L24+L26+L31+L34</f>
        <v>586153.1999999998</v>
      </c>
      <c r="M36" s="32">
        <f t="shared" si="8"/>
        <v>592537.9</v>
      </c>
      <c r="N36" s="30">
        <f t="shared" si="4"/>
        <v>-6384.700000000186</v>
      </c>
      <c r="O36" s="32">
        <f t="shared" si="8"/>
        <v>359973.541</v>
      </c>
      <c r="P36" s="32">
        <f>P18+P19+P20+P21+P22+P23+P24+P26+P31+P34</f>
        <v>155704.30000000002</v>
      </c>
      <c r="Q36" s="32">
        <f t="shared" si="8"/>
        <v>126833.4</v>
      </c>
      <c r="R36" s="32">
        <f t="shared" si="8"/>
        <v>28870.899999999998</v>
      </c>
    </row>
    <row r="37" spans="1:18" s="1" customFormat="1" ht="16.5">
      <c r="A37" s="58" t="s">
        <v>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0"/>
    </row>
    <row r="38" spans="1:18" s="1" customFormat="1" ht="16.5">
      <c r="A38" s="55" t="s">
        <v>22</v>
      </c>
      <c r="B38" s="54">
        <v>200000</v>
      </c>
      <c r="C38" s="41">
        <f>C39</f>
        <v>-184316.466</v>
      </c>
      <c r="D38" s="41">
        <v>-155503.7</v>
      </c>
      <c r="E38" s="41"/>
      <c r="F38" s="41"/>
      <c r="G38" s="41">
        <f>G39</f>
        <v>241658.91199999998</v>
      </c>
      <c r="H38" s="41">
        <v>127183.9</v>
      </c>
      <c r="I38" s="41"/>
      <c r="J38" s="41"/>
      <c r="K38" s="41">
        <f>K39</f>
        <v>-188135.96600000001</v>
      </c>
      <c r="L38" s="43">
        <v>-154905.5</v>
      </c>
      <c r="M38" s="41"/>
      <c r="N38" s="41"/>
      <c r="O38" s="41">
        <v>206336.9</v>
      </c>
      <c r="P38" s="41">
        <v>126544.6</v>
      </c>
      <c r="Q38" s="41"/>
      <c r="R38" s="41"/>
    </row>
    <row r="39" spans="1:18" s="1" customFormat="1" ht="33">
      <c r="A39" s="33" t="s">
        <v>23</v>
      </c>
      <c r="B39" s="12">
        <v>208000</v>
      </c>
      <c r="C39" s="41">
        <f>C40+C41+C42</f>
        <v>-184316.466</v>
      </c>
      <c r="D39" s="41">
        <v>-132045</v>
      </c>
      <c r="E39" s="41"/>
      <c r="F39" s="41"/>
      <c r="G39" s="41">
        <f>G40+G41+G42</f>
        <v>241658.91199999998</v>
      </c>
      <c r="H39" s="41">
        <v>128246.6</v>
      </c>
      <c r="I39" s="41"/>
      <c r="J39" s="41"/>
      <c r="K39" s="41">
        <f>K40+K41+K42</f>
        <v>-188135.96600000001</v>
      </c>
      <c r="L39" s="43">
        <v>-131553.4</v>
      </c>
      <c r="M39" s="41"/>
      <c r="N39" s="41"/>
      <c r="O39" s="41">
        <v>206336.9</v>
      </c>
      <c r="P39" s="41">
        <v>127607.2</v>
      </c>
      <c r="Q39" s="41"/>
      <c r="R39" s="41"/>
    </row>
    <row r="40" spans="1:18" s="1" customFormat="1" ht="16.5">
      <c r="A40" s="36" t="s">
        <v>24</v>
      </c>
      <c r="B40" s="56">
        <v>208100</v>
      </c>
      <c r="C40" s="17">
        <v>56482.646</v>
      </c>
      <c r="D40" s="17">
        <v>54030.1</v>
      </c>
      <c r="E40" s="17"/>
      <c r="F40" s="42"/>
      <c r="G40" s="17">
        <v>859.8</v>
      </c>
      <c r="H40" s="17">
        <v>1205.3</v>
      </c>
      <c r="I40" s="17"/>
      <c r="J40" s="42"/>
      <c r="K40" s="17">
        <f>72030.446-20000</f>
        <v>52030.445999999996</v>
      </c>
      <c r="L40" s="44">
        <v>52289.8</v>
      </c>
      <c r="M40" s="17"/>
      <c r="N40" s="42"/>
      <c r="O40" s="17">
        <v>650</v>
      </c>
      <c r="P40" s="17">
        <v>963.9</v>
      </c>
      <c r="Q40" s="17"/>
      <c r="R40" s="42"/>
    </row>
    <row r="41" spans="1:18" s="1" customFormat="1" ht="16.5">
      <c r="A41" s="36" t="s">
        <v>25</v>
      </c>
      <c r="B41" s="56">
        <v>208200</v>
      </c>
      <c r="C41" s="17"/>
      <c r="D41" s="17">
        <v>35455.5</v>
      </c>
      <c r="E41" s="17"/>
      <c r="F41" s="42"/>
      <c r="G41" s="17"/>
      <c r="H41" s="17">
        <v>23543</v>
      </c>
      <c r="I41" s="17"/>
      <c r="J41" s="42"/>
      <c r="K41" s="17"/>
      <c r="L41" s="44">
        <v>33959.1</v>
      </c>
      <c r="M41" s="17"/>
      <c r="N41" s="42"/>
      <c r="O41" s="17"/>
      <c r="P41" s="17">
        <v>23205.4</v>
      </c>
      <c r="Q41" s="17"/>
      <c r="R41" s="42"/>
    </row>
    <row r="42" spans="1:18" s="1" customFormat="1" ht="49.5">
      <c r="A42" s="36" t="s">
        <v>26</v>
      </c>
      <c r="B42" s="56">
        <v>208400</v>
      </c>
      <c r="C42" s="18">
        <v>-240799.112</v>
      </c>
      <c r="D42" s="18">
        <v>-150584.3</v>
      </c>
      <c r="E42" s="18"/>
      <c r="F42" s="18"/>
      <c r="G42" s="18">
        <v>240799.112</v>
      </c>
      <c r="H42" s="18">
        <v>150584.3</v>
      </c>
      <c r="I42" s="18"/>
      <c r="J42" s="18"/>
      <c r="K42" s="18">
        <v>-240166.412</v>
      </c>
      <c r="L42" s="45">
        <v>-149848.8</v>
      </c>
      <c r="M42" s="18"/>
      <c r="N42" s="18"/>
      <c r="O42" s="18">
        <v>240166.412</v>
      </c>
      <c r="P42" s="18">
        <v>149848.8</v>
      </c>
      <c r="Q42" s="18"/>
      <c r="R42" s="18"/>
    </row>
    <row r="43" spans="1:18" s="1" customFormat="1" ht="16.5">
      <c r="A43" s="38" t="s">
        <v>27</v>
      </c>
      <c r="B43" s="54">
        <v>600000</v>
      </c>
      <c r="C43" s="29">
        <f>C44</f>
        <v>-184316.466</v>
      </c>
      <c r="D43" s="29">
        <v>-155503.7</v>
      </c>
      <c r="E43" s="29"/>
      <c r="F43" s="41"/>
      <c r="G43" s="29">
        <f>G44</f>
        <v>241658.91199999998</v>
      </c>
      <c r="H43" s="29">
        <v>127183.9</v>
      </c>
      <c r="I43" s="29"/>
      <c r="J43" s="41"/>
      <c r="K43" s="29">
        <f>K44</f>
        <v>-188135.96600000001</v>
      </c>
      <c r="L43" s="46">
        <v>-134905.5</v>
      </c>
      <c r="M43" s="29"/>
      <c r="N43" s="41"/>
      <c r="O43" s="29">
        <v>206336.9</v>
      </c>
      <c r="P43" s="29">
        <v>126544.6</v>
      </c>
      <c r="Q43" s="29"/>
      <c r="R43" s="41"/>
    </row>
    <row r="44" spans="1:18" s="1" customFormat="1" ht="16.5">
      <c r="A44" s="37" t="s">
        <v>28</v>
      </c>
      <c r="B44" s="12">
        <v>602000</v>
      </c>
      <c r="C44" s="29">
        <f>C45+C47</f>
        <v>-184316.466</v>
      </c>
      <c r="D44" s="29">
        <v>-135503.7</v>
      </c>
      <c r="E44" s="29"/>
      <c r="F44" s="41"/>
      <c r="G44" s="29">
        <f>G45+G47</f>
        <v>241658.91199999998</v>
      </c>
      <c r="H44" s="29">
        <f>H43</f>
        <v>127183.9</v>
      </c>
      <c r="I44" s="29"/>
      <c r="J44" s="41"/>
      <c r="K44" s="29">
        <f>K45+K47</f>
        <v>-188135.96600000001</v>
      </c>
      <c r="L44" s="46">
        <v>-96405.9</v>
      </c>
      <c r="M44" s="29"/>
      <c r="N44" s="41"/>
      <c r="O44" s="29">
        <v>206336.9</v>
      </c>
      <c r="P44" s="29">
        <f>P43</f>
        <v>126544.6</v>
      </c>
      <c r="Q44" s="29"/>
      <c r="R44" s="41"/>
    </row>
    <row r="45" spans="1:18" s="1" customFormat="1" ht="16.5">
      <c r="A45" s="36" t="s">
        <v>24</v>
      </c>
      <c r="B45" s="56">
        <v>602100</v>
      </c>
      <c r="C45" s="17">
        <v>56482.646</v>
      </c>
      <c r="D45" s="17">
        <f>D40</f>
        <v>54030.1</v>
      </c>
      <c r="E45" s="17"/>
      <c r="F45" s="42"/>
      <c r="G45" s="17">
        <v>859.8</v>
      </c>
      <c r="H45" s="17">
        <v>5450.3</v>
      </c>
      <c r="I45" s="17"/>
      <c r="J45" s="42"/>
      <c r="K45" s="17">
        <f>72030.446-20000</f>
        <v>52030.445999999996</v>
      </c>
      <c r="L45" s="44">
        <f>L40</f>
        <v>52289.8</v>
      </c>
      <c r="M45" s="17"/>
      <c r="N45" s="42"/>
      <c r="O45" s="17">
        <v>650</v>
      </c>
      <c r="P45" s="17">
        <v>5208.6</v>
      </c>
      <c r="Q45" s="17"/>
      <c r="R45" s="42"/>
    </row>
    <row r="46" spans="1:18" s="1" customFormat="1" ht="16.5">
      <c r="A46" s="36" t="s">
        <v>25</v>
      </c>
      <c r="B46" s="56">
        <v>602200</v>
      </c>
      <c r="C46" s="17"/>
      <c r="D46" s="17">
        <v>38914.2</v>
      </c>
      <c r="E46" s="17"/>
      <c r="F46" s="42"/>
      <c r="G46" s="17"/>
      <c r="H46" s="17">
        <v>26321.7</v>
      </c>
      <c r="I46" s="17"/>
      <c r="J46" s="42"/>
      <c r="K46" s="17"/>
      <c r="L46" s="44">
        <v>37311.2</v>
      </c>
      <c r="M46" s="17"/>
      <c r="N46" s="42"/>
      <c r="O46" s="17"/>
      <c r="P46" s="17">
        <v>25983.9</v>
      </c>
      <c r="Q46" s="17"/>
      <c r="R46" s="42"/>
    </row>
    <row r="47" spans="1:18" s="1" customFormat="1" ht="49.5">
      <c r="A47" s="36" t="s">
        <v>26</v>
      </c>
      <c r="B47" s="56">
        <v>602400</v>
      </c>
      <c r="C47" s="18">
        <v>-240799.112</v>
      </c>
      <c r="D47" s="18">
        <f>D42</f>
        <v>-150584.3</v>
      </c>
      <c r="E47" s="18"/>
      <c r="F47" s="18"/>
      <c r="G47" s="18">
        <v>240799.112</v>
      </c>
      <c r="H47" s="18">
        <v>150584.3</v>
      </c>
      <c r="I47" s="18"/>
      <c r="J47" s="18"/>
      <c r="K47" s="18">
        <v>-240166.412</v>
      </c>
      <c r="L47" s="45">
        <f>L42</f>
        <v>-149848.8</v>
      </c>
      <c r="M47" s="18"/>
      <c r="N47" s="18"/>
      <c r="O47" s="18">
        <v>240166.412</v>
      </c>
      <c r="P47" s="18">
        <v>149848.8</v>
      </c>
      <c r="Q47" s="18"/>
      <c r="R47" s="18"/>
    </row>
    <row r="48" spans="7:17" ht="15">
      <c r="G48" s="57"/>
      <c r="H48" s="57"/>
      <c r="I48" s="57"/>
      <c r="O48" s="57"/>
      <c r="P48" s="57"/>
      <c r="Q48" s="57"/>
    </row>
  </sheetData>
  <sheetProtection/>
  <mergeCells count="12">
    <mergeCell ref="C3:J3"/>
    <mergeCell ref="K3:R3"/>
    <mergeCell ref="A37:R37"/>
    <mergeCell ref="A17:R17"/>
    <mergeCell ref="A6:R6"/>
    <mergeCell ref="A1:R1"/>
    <mergeCell ref="A3:A5"/>
    <mergeCell ref="B3:B5"/>
    <mergeCell ref="K4:N4"/>
    <mergeCell ref="O4:R4"/>
    <mergeCell ref="C4:F4"/>
    <mergeCell ref="G4:J4"/>
  </mergeCells>
  <printOptions/>
  <pageMargins left="0.25" right="0.2" top="0.27" bottom="0.2" header="0.25" footer="0.2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cp:lastPrinted>2019-11-05T07:41:24Z</cp:lastPrinted>
  <dcterms:created xsi:type="dcterms:W3CDTF">1996-10-08T23:32:33Z</dcterms:created>
  <dcterms:modified xsi:type="dcterms:W3CDTF">2019-11-05T07:52:03Z</dcterms:modified>
  <cp:category/>
  <cp:version/>
  <cp:contentType/>
  <cp:contentStatus/>
</cp:coreProperties>
</file>